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Work\Arboriculture\Speaking Engagements\PNWISA Conference 2021\"/>
    </mc:Choice>
  </mc:AlternateContent>
  <xr:revisionPtr revIDLastSave="0" documentId="13_ncr:1_{AFC28F75-2309-464A-A7B5-1A167F4A7B0C}" xr6:coauthVersionLast="47" xr6:coauthVersionMax="47" xr10:uidLastSave="{00000000-0000-0000-0000-000000000000}"/>
  <bookViews>
    <workbookView xWindow="-108" yWindow="-108" windowWidth="23256" windowHeight="12576" xr2:uid="{00000000-000D-0000-FFFF-FFFF00000000}"/>
  </bookViews>
  <sheets>
    <sheet name="Sheet1" sheetId="1" r:id="rId1"/>
    <sheet name="Lookup Tables" sheetId="2" r:id="rId2"/>
  </sheets>
  <definedNames>
    <definedName name="_xlnm._FilterDatabase" localSheetId="0" hidden="1">Sheet1!$A$1:$Z$64</definedName>
    <definedName name="_xlnm.Print_Titles" localSheetId="0">Sheet1!$1:$1</definedName>
  </definedNames>
  <calcPr calcId="191029"/>
</workbook>
</file>

<file path=xl/calcChain.xml><?xml version="1.0" encoding="utf-8"?>
<calcChain xmlns="http://schemas.openxmlformats.org/spreadsheetml/2006/main">
  <c r="AB4" i="1" l="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3" i="1"/>
  <c r="AB2" i="1"/>
  <c r="R2" i="1"/>
  <c r="M2" i="1"/>
  <c r="E2"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4" i="1"/>
  <c r="E3" i="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2" i="1"/>
  <c r="R3" i="1"/>
  <c r="R4"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29" i="1"/>
  <c r="M28" i="1"/>
  <c r="M27" i="1"/>
  <c r="M26" i="1"/>
  <c r="M25" i="1"/>
  <c r="M24" i="1"/>
  <c r="M23" i="1"/>
  <c r="M22" i="1"/>
  <c r="M21" i="1"/>
  <c r="M20" i="1"/>
  <c r="M19" i="1"/>
  <c r="M18" i="1"/>
  <c r="M17" i="1"/>
  <c r="M16" i="1"/>
  <c r="M15" i="1"/>
  <c r="M14" i="1"/>
  <c r="M13" i="1"/>
  <c r="M12" i="1"/>
  <c r="M11" i="1"/>
  <c r="M10" i="1"/>
  <c r="M9" i="1"/>
  <c r="M8" i="1"/>
  <c r="M7" i="1"/>
  <c r="M6" i="1"/>
  <c r="M5" i="1"/>
  <c r="M4" i="1"/>
  <c r="M3" i="1"/>
</calcChain>
</file>

<file path=xl/sharedStrings.xml><?xml version="1.0" encoding="utf-8"?>
<sst xmlns="http://schemas.openxmlformats.org/spreadsheetml/2006/main" count="814" uniqueCount="164">
  <si>
    <t>Neighbor</t>
  </si>
  <si>
    <t>Tree #</t>
  </si>
  <si>
    <t>Species</t>
  </si>
  <si>
    <t>Common Name</t>
  </si>
  <si>
    <t>DBH</t>
  </si>
  <si>
    <t>D1</t>
  </si>
  <si>
    <t>D2</t>
  </si>
  <si>
    <t>D3</t>
  </si>
  <si>
    <t>D4</t>
  </si>
  <si>
    <t>D5</t>
  </si>
  <si>
    <t>D6</t>
  </si>
  <si>
    <t>OP</t>
  </si>
  <si>
    <t>Height</t>
  </si>
  <si>
    <t>Spread</t>
  </si>
  <si>
    <t>Condition</t>
  </si>
  <si>
    <t>Protected?</t>
  </si>
  <si>
    <t>Remove?</t>
  </si>
  <si>
    <t>Natural?</t>
  </si>
  <si>
    <t>Encroach?</t>
  </si>
  <si>
    <t>Treatment</t>
  </si>
  <si>
    <t>No</t>
  </si>
  <si>
    <t>Text Generator</t>
  </si>
  <si>
    <t>Quercus agrifolia</t>
  </si>
  <si>
    <t>Common</t>
  </si>
  <si>
    <t>Species Lookup Table</t>
  </si>
  <si>
    <t>Coast Live Oak</t>
  </si>
  <si>
    <t>~</t>
  </si>
  <si>
    <t>Unit Cost</t>
  </si>
  <si>
    <t>healthy</t>
  </si>
  <si>
    <t>suppressed by competition</t>
  </si>
  <si>
    <t>heat/drought stress</t>
  </si>
  <si>
    <t>none</t>
  </si>
  <si>
    <t>A</t>
  </si>
  <si>
    <t>A-</t>
  </si>
  <si>
    <t>B</t>
  </si>
  <si>
    <t>B+</t>
  </si>
  <si>
    <t>B-</t>
  </si>
  <si>
    <t>C</t>
  </si>
  <si>
    <t>D</t>
  </si>
  <si>
    <t>F</t>
  </si>
  <si>
    <t>C+</t>
  </si>
  <si>
    <t>C-</t>
  </si>
  <si>
    <t>Yes</t>
  </si>
  <si>
    <t>D+</t>
  </si>
  <si>
    <t>D-</t>
  </si>
  <si>
    <t>Impact Activity</t>
  </si>
  <si>
    <t>Public?</t>
  </si>
  <si>
    <t>Rate Word</t>
  </si>
  <si>
    <t>Rate %</t>
  </si>
  <si>
    <t>Rate Grade</t>
  </si>
  <si>
    <t>no tag</t>
  </si>
  <si>
    <t>Treatment
(without removal)</t>
  </si>
  <si>
    <t>Rate</t>
  </si>
  <si>
    <t>Juglans californica</t>
  </si>
  <si>
    <t>Pittosporum undulatum</t>
  </si>
  <si>
    <t>Washingtonia filifera</t>
  </si>
  <si>
    <t>California Black Walnut</t>
  </si>
  <si>
    <t>Victorian Box</t>
  </si>
  <si>
    <t>California Fan Palm</t>
  </si>
  <si>
    <t>2x4</t>
  </si>
  <si>
    <t>2x2.5</t>
  </si>
  <si>
    <t>Liriodendron tulipifera</t>
  </si>
  <si>
    <t>Cedrus deodara</t>
  </si>
  <si>
    <t>Pistacia chinensis</t>
  </si>
  <si>
    <t>Pinus canariensis</t>
  </si>
  <si>
    <t>Eucalyptus leucoxylon</t>
  </si>
  <si>
    <t>Deodar Cedar</t>
  </si>
  <si>
    <t>Chinese Pistache</t>
  </si>
  <si>
    <t>Canary Island Pine</t>
  </si>
  <si>
    <t>White Ironbark</t>
  </si>
  <si>
    <t>remove</t>
  </si>
  <si>
    <t>Tag #</t>
  </si>
  <si>
    <t>Acacia melanoxylon</t>
  </si>
  <si>
    <t>Ginkgo biloba</t>
  </si>
  <si>
    <t>Podocarpus gracilior</t>
  </si>
  <si>
    <t>Olea europaea</t>
  </si>
  <si>
    <t>Phoenix canariensis</t>
  </si>
  <si>
    <t>Grevillea robusta</t>
  </si>
  <si>
    <r>
      <t>Grevillea '</t>
    </r>
    <r>
      <rPr>
        <sz val="11"/>
        <color theme="1"/>
        <rFont val="Calibri"/>
        <family val="2"/>
        <scheme val="minor"/>
      </rPr>
      <t>Long John</t>
    </r>
    <r>
      <rPr>
        <i/>
        <sz val="11"/>
        <color theme="1"/>
        <rFont val="Calibri"/>
        <family val="2"/>
        <scheme val="minor"/>
      </rPr>
      <t>'</t>
    </r>
  </si>
  <si>
    <t>Carya illinoinensis</t>
  </si>
  <si>
    <t>Melia azedarach</t>
  </si>
  <si>
    <t>Trachycarpus fortunii</t>
  </si>
  <si>
    <t>Ficus carica</t>
  </si>
  <si>
    <t>Pittosporum tobira</t>
  </si>
  <si>
    <t>Eriobotrya japonica</t>
  </si>
  <si>
    <t>Citrus sp.</t>
  </si>
  <si>
    <t>Syzygium australe</t>
  </si>
  <si>
    <t>Ligustrum sp.</t>
  </si>
  <si>
    <t>Ficus microcarpa</t>
  </si>
  <si>
    <t>Wisteria sinensis</t>
  </si>
  <si>
    <t>Camellia japonica</t>
  </si>
  <si>
    <t>Ligustrum lucidum</t>
  </si>
  <si>
    <t>Oleander nerium</t>
  </si>
  <si>
    <t>Platanus x hispanica</t>
  </si>
  <si>
    <t>Pyrus kawakamii</t>
  </si>
  <si>
    <t>Blackwood Acacia</t>
  </si>
  <si>
    <t>Pecan</t>
  </si>
  <si>
    <t>Ginkgo</t>
  </si>
  <si>
    <t>Carolina Cherry</t>
  </si>
  <si>
    <t>Fern Pine</t>
  </si>
  <si>
    <t>Olive Tree</t>
  </si>
  <si>
    <t>Long John Grevillea</t>
  </si>
  <si>
    <t>Tuliptree</t>
  </si>
  <si>
    <t>Canary Island Date Palm</t>
  </si>
  <si>
    <t>Silk Oak</t>
  </si>
  <si>
    <t>Chinaberry</t>
  </si>
  <si>
    <t>Chinese Windmill Palm</t>
  </si>
  <si>
    <t>Edible Fig</t>
  </si>
  <si>
    <t>Japanese Cheesewood</t>
  </si>
  <si>
    <t>Loquat</t>
  </si>
  <si>
    <t>Citrus</t>
  </si>
  <si>
    <t>Brush Cherry</t>
  </si>
  <si>
    <t>Privet</t>
  </si>
  <si>
    <t>Indian Laurel Fig</t>
  </si>
  <si>
    <t>Wisteria</t>
  </si>
  <si>
    <t>Camellia</t>
  </si>
  <si>
    <t>Glossy Privet</t>
  </si>
  <si>
    <t>Oleander</t>
  </si>
  <si>
    <t>London Planetree</t>
  </si>
  <si>
    <t>Flowering Pear</t>
  </si>
  <si>
    <t>4x1.5</t>
  </si>
  <si>
    <t>4x5</t>
  </si>
  <si>
    <t>3x4</t>
  </si>
  <si>
    <t>3x5</t>
  </si>
  <si>
    <t>4x3.5</t>
  </si>
  <si>
    <t>2x3.5</t>
  </si>
  <si>
    <t>4x3</t>
  </si>
  <si>
    <t>3x2</t>
  </si>
  <si>
    <t>-</t>
  </si>
  <si>
    <t>past heading cuts, still vigorous</t>
  </si>
  <si>
    <t>minor prevailing lean</t>
  </si>
  <si>
    <t>trunk mech. Inj., healthy</t>
  </si>
  <si>
    <t>asymmetrical canopy, healthy</t>
  </si>
  <si>
    <t>topped @ 20', resprouting</t>
  </si>
  <si>
    <t>dead stump</t>
  </si>
  <si>
    <t>minor trunk decay</t>
  </si>
  <si>
    <t>past heading cuts, resprouting</t>
  </si>
  <si>
    <t>minor magnesium deficiency</t>
  </si>
  <si>
    <t>excessive past thinning, low vigor</t>
  </si>
  <si>
    <t>prevailing lean towards street</t>
  </si>
  <si>
    <t>splitting branch, healthy canopy</t>
  </si>
  <si>
    <t>trunk mech. Inj., heat/drought stress</t>
  </si>
  <si>
    <t>partial suppression by competition</t>
  </si>
  <si>
    <t>co-dom stems, healthy</t>
  </si>
  <si>
    <t>past severe pruning, drought/heat stress</t>
  </si>
  <si>
    <t>past topping, still vigorous</t>
  </si>
  <si>
    <t>decline due to possible bacterial infection</t>
  </si>
  <si>
    <t>sparse canopy, heat/drought stress, past heading cut</t>
  </si>
  <si>
    <t>prune off splitting branch</t>
  </si>
  <si>
    <t>supplemental irrigation</t>
  </si>
  <si>
    <t>property line fence</t>
  </si>
  <si>
    <t>demolition of existing structure</t>
  </si>
  <si>
    <t>parcel D structure</t>
  </si>
  <si>
    <t>parcel B structure</t>
  </si>
  <si>
    <t>parcel A driveway</t>
  </si>
  <si>
    <t>parcel C driveway</t>
  </si>
  <si>
    <t>parcel C structure</t>
  </si>
  <si>
    <t>Prunus caroliniana</t>
  </si>
  <si>
    <t>excellent</t>
  </si>
  <si>
    <t>good</t>
  </si>
  <si>
    <t>average</t>
  </si>
  <si>
    <t>poor</t>
  </si>
  <si>
    <t>very poor</t>
  </si>
  <si>
    <t>Latin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</si>
</sst>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
    <numFmt numFmtId="166" formatCode="#\'\ &quot;B/T&quot;"/>
  </numFmts>
  <fonts count="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2" fillId="0" borderId="0" xfId="0" applyFont="1"/>
    <xf numFmtId="44" fontId="0" fillId="0" borderId="0" xfId="1" applyFont="1"/>
    <xf numFmtId="0" fontId="0" fillId="0" borderId="0" xfId="0" applyFill="1"/>
    <xf numFmtId="9" fontId="0" fillId="0" borderId="0" xfId="2" applyFont="1"/>
    <xf numFmtId="0" fontId="0" fillId="0" borderId="1" xfId="0" applyFill="1" applyBorder="1"/>
    <xf numFmtId="165" fontId="0" fillId="0" borderId="1" xfId="0" applyNumberFormat="1" applyFill="1" applyBorder="1"/>
    <xf numFmtId="0" fontId="0" fillId="0" borderId="1" xfId="0" applyFill="1" applyBorder="1" applyAlignment="1">
      <alignment wrapText="1"/>
    </xf>
    <xf numFmtId="0" fontId="0" fillId="0" borderId="1" xfId="0" applyFill="1" applyBorder="1" applyAlignment="1">
      <alignment horizontal="right"/>
    </xf>
    <xf numFmtId="0" fontId="0" fillId="0" borderId="0" xfId="0" applyFill="1" applyAlignment="1">
      <alignment wrapText="1"/>
    </xf>
    <xf numFmtId="0" fontId="0" fillId="0" borderId="0" xfId="0" applyFill="1" applyAlignment="1"/>
    <xf numFmtId="0" fontId="0" fillId="0" borderId="0" xfId="0" applyFill="1" applyAlignment="1">
      <alignment horizontal="right"/>
    </xf>
    <xf numFmtId="0" fontId="2" fillId="0" borderId="1" xfId="0" applyFont="1" applyFill="1" applyBorder="1" applyAlignment="1">
      <alignment horizontal="left"/>
    </xf>
    <xf numFmtId="0" fontId="2" fillId="0" borderId="1" xfId="0" applyFont="1" applyFill="1" applyBorder="1"/>
    <xf numFmtId="0" fontId="2" fillId="0" borderId="1" xfId="0" applyFont="1" applyFill="1" applyBorder="1" applyAlignment="1">
      <alignment wrapText="1"/>
    </xf>
    <xf numFmtId="0" fontId="2" fillId="0" borderId="0" xfId="0" applyFont="1" applyFill="1" applyAlignment="1"/>
    <xf numFmtId="164" fontId="0" fillId="0" borderId="1" xfId="0" applyNumberFormat="1" applyFill="1" applyBorder="1"/>
    <xf numFmtId="0" fontId="2" fillId="0" borderId="1" xfId="0" applyFont="1" applyFill="1" applyBorder="1" applyAlignment="1">
      <alignment horizontal="left" wrapText="1"/>
    </xf>
    <xf numFmtId="0" fontId="0" fillId="0" borderId="1" xfId="0" applyFill="1" applyBorder="1" applyAlignment="1">
      <alignment horizontal="right" wrapText="1"/>
    </xf>
    <xf numFmtId="0" fontId="0" fillId="0" borderId="0" xfId="0" applyFill="1" applyAlignment="1">
      <alignment horizontal="right" wrapText="1"/>
    </xf>
    <xf numFmtId="0" fontId="3" fillId="0" borderId="0" xfId="0" applyFont="1" applyFill="1"/>
    <xf numFmtId="0" fontId="3" fillId="0" borderId="1" xfId="0" applyFont="1" applyFill="1" applyBorder="1"/>
    <xf numFmtId="166" fontId="0" fillId="0" borderId="1" xfId="0" applyNumberFormat="1" applyFill="1" applyBorder="1"/>
    <xf numFmtId="165" fontId="0" fillId="0" borderId="1" xfId="0" applyNumberForma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65"/>
  <sheetViews>
    <sheetView tabSelected="1" zoomScale="107" zoomScaleNormal="90" workbookViewId="0">
      <pane xSplit="2" ySplit="1" topLeftCell="C2" activePane="bottomRight" state="frozen"/>
      <selection activeCell="C1" sqref="C1"/>
      <selection pane="topRight" activeCell="D1" sqref="D1"/>
      <selection pane="bottomLeft" activeCell="C5" sqref="C5"/>
      <selection pane="bottomRight"/>
    </sheetView>
  </sheetViews>
  <sheetFormatPr defaultRowHeight="14.4" x14ac:dyDescent="0.3"/>
  <cols>
    <col min="1" max="1" width="8.88671875" style="3" customWidth="1"/>
    <col min="2" max="2" width="6.109375" style="11" bestFit="1" customWidth="1"/>
    <col min="3" max="3" width="6.77734375" style="19" customWidth="1"/>
    <col min="4" max="4" width="17.21875" style="20" customWidth="1"/>
    <col min="5" max="5" width="18.6640625" style="9" customWidth="1"/>
    <col min="6" max="6" width="2" style="3" hidden="1" customWidth="1"/>
    <col min="7" max="12" width="8.88671875" style="3" hidden="1" customWidth="1"/>
    <col min="13" max="13" width="8.6640625" style="9" customWidth="1"/>
    <col min="14" max="14" width="7.21875" style="3" bestFit="1" customWidth="1"/>
    <col min="15" max="15" width="6.88671875" style="3" customWidth="1"/>
    <col min="16" max="16" width="25.21875" style="9" customWidth="1"/>
    <col min="17" max="17" width="17" style="9" hidden="1" customWidth="1"/>
    <col min="18" max="18" width="17.44140625" style="9" customWidth="1"/>
    <col min="19" max="19" width="5.21875" style="3" bestFit="1" customWidth="1"/>
    <col min="20" max="20" width="9" style="3" customWidth="1"/>
    <col min="21" max="21" width="11.109375" style="3" customWidth="1"/>
    <col min="22" max="22" width="8.88671875" style="3" customWidth="1"/>
    <col min="23" max="23" width="8.109375" style="3" customWidth="1"/>
    <col min="24" max="24" width="7" style="3" customWidth="1"/>
    <col min="25" max="25" width="9.6640625" style="3" customWidth="1"/>
    <col min="26" max="26" width="17.44140625" style="9" bestFit="1" customWidth="1"/>
    <col min="27" max="27" width="8.88671875" style="3"/>
    <col min="28" max="28" width="111.77734375" style="10" customWidth="1"/>
    <col min="29" max="29" width="55" style="9" customWidth="1"/>
    <col min="30" max="31" width="22.21875" style="9" customWidth="1"/>
    <col min="32" max="16384" width="8.88671875" style="3"/>
  </cols>
  <sheetData>
    <row r="1" spans="1:28" ht="28.8" x14ac:dyDescent="0.3">
      <c r="A1" s="13" t="s">
        <v>0</v>
      </c>
      <c r="B1" s="12" t="s">
        <v>1</v>
      </c>
      <c r="C1" s="17" t="s">
        <v>71</v>
      </c>
      <c r="D1" s="13" t="s">
        <v>163</v>
      </c>
      <c r="E1" s="14" t="s">
        <v>3</v>
      </c>
      <c r="F1" s="13" t="s">
        <v>26</v>
      </c>
      <c r="G1" s="13" t="s">
        <v>5</v>
      </c>
      <c r="H1" s="13" t="s">
        <v>6</v>
      </c>
      <c r="I1" s="13" t="s">
        <v>7</v>
      </c>
      <c r="J1" s="13" t="s">
        <v>8</v>
      </c>
      <c r="K1" s="13" t="s">
        <v>9</v>
      </c>
      <c r="L1" s="13" t="s">
        <v>10</v>
      </c>
      <c r="M1" s="14" t="s">
        <v>4</v>
      </c>
      <c r="N1" s="13" t="s">
        <v>12</v>
      </c>
      <c r="O1" s="13" t="s">
        <v>13</v>
      </c>
      <c r="P1" s="14" t="s">
        <v>14</v>
      </c>
      <c r="Q1" s="14" t="s">
        <v>51</v>
      </c>
      <c r="R1" s="14" t="s">
        <v>19</v>
      </c>
      <c r="S1" s="13" t="s">
        <v>52</v>
      </c>
      <c r="T1" s="14" t="s">
        <v>47</v>
      </c>
      <c r="U1" s="14" t="s">
        <v>15</v>
      </c>
      <c r="V1" s="13" t="s">
        <v>16</v>
      </c>
      <c r="W1" s="13" t="s">
        <v>17</v>
      </c>
      <c r="X1" s="14" t="s">
        <v>46</v>
      </c>
      <c r="Y1" s="13" t="s">
        <v>18</v>
      </c>
      <c r="Z1" s="14" t="s">
        <v>45</v>
      </c>
      <c r="AB1" s="15" t="s">
        <v>21</v>
      </c>
    </row>
    <row r="2" spans="1:28" x14ac:dyDescent="0.3">
      <c r="A2" s="5" t="s">
        <v>11</v>
      </c>
      <c r="B2" s="8">
        <v>1</v>
      </c>
      <c r="C2" s="18" t="s">
        <v>50</v>
      </c>
      <c r="D2" s="21" t="s">
        <v>64</v>
      </c>
      <c r="E2" s="7" t="str">
        <f>INDEX('Lookup Tables'!$B$3:$B$35,MATCH(D2,'Lookup Tables'!$A$3:$A$35,0))</f>
        <v>Canary Island Pine</v>
      </c>
      <c r="F2" s="5" t="s">
        <v>26</v>
      </c>
      <c r="G2" s="5">
        <v>30</v>
      </c>
      <c r="H2" s="5"/>
      <c r="I2" s="5"/>
      <c r="J2" s="5"/>
      <c r="K2" s="5"/>
      <c r="L2" s="5"/>
      <c r="M2" s="7" t="str">
        <f>IF(F2="~","~","")&amp;G2&amp;"''"&amp;IF(H2&gt;0,", "&amp;H2&amp;"''"&amp;IF(I2&gt;0,", "&amp;I2&amp;"''"&amp;IF(J2&gt;0,", "&amp;J2&amp;"''"&amp;IF(K2&gt;0,", "&amp;K2&amp;"''"&amp;IF(L2&gt;0,", "&amp;L2&amp;"''",""),""),""),""),"")</f>
        <v>~30''</v>
      </c>
      <c r="N2" s="6">
        <v>81</v>
      </c>
      <c r="O2" s="6">
        <v>30</v>
      </c>
      <c r="P2" s="7" t="s">
        <v>28</v>
      </c>
      <c r="Q2" s="7" t="s">
        <v>31</v>
      </c>
      <c r="R2" s="7" t="str">
        <f>IF(V2="Yes","Remove",Q2)</f>
        <v>none</v>
      </c>
      <c r="S2" s="5" t="s">
        <v>32</v>
      </c>
      <c r="T2" s="5" t="str">
        <f>INDEX('Lookup Tables'!$F$3:$F$14,MATCH($S2,'Lookup Tables'!$E$3:$E$14,0))</f>
        <v>excellent</v>
      </c>
      <c r="U2" s="7" t="s">
        <v>20</v>
      </c>
      <c r="V2" s="5" t="s">
        <v>20</v>
      </c>
      <c r="W2" s="5" t="s">
        <v>20</v>
      </c>
      <c r="X2" s="16" t="s">
        <v>42</v>
      </c>
      <c r="Y2" s="5" t="s">
        <v>20</v>
      </c>
      <c r="Z2" s="7"/>
      <c r="AB2" s="10" t="str">
        <f>"Tree "&amp;IF(A2="OP","OP","")&amp;B2&amp;"#"&amp;"&lt;"&amp;D2&amp;"&gt; - "&amp;E2&amp;"##"&amp;IF(U2="Yes","This is a protected native tree per Ordinance 177,404. ",IF(U2="Street","This tree is a street tree, growing within the public right of way. ",IF(U2="No, too small","This tree is too small to be protected by ordinance. ","This tree is not protected by ordinance. ")))&amp;IF(X2="Yes","It is growing within the public right of way. ",IF(A2="OP","It is growing on an adjacent property. ",""))&amp;IF(V2="Yes","It will be removed "&amp;IF(P2="dead stump","because it is a dead stump. ",IF(R2="remove to mitigate risk"," to mitigate the risk it poses in the landscape. ","it is growing within the footprint of the proposed "&amp;Z2&amp;". ")), IF(P2="dead stump","It is a dead stump. It will be retained in place as wildlife habitat. ", "It will be retained in the landscape through the proposed project. "))&amp;IF(OR(P2="dead",P2="dead stump"),"","##"&amp;IF(P2="healthy","This tree is healthy. ","This tree has "&amp;P2&amp;". "&amp;"It is in "&amp;T2&amp;" condition. ")&amp;IF(R2="remove","",IF(R2="none","No treatment is recommended. ","I recommend "&amp;R2&amp;". "))&amp;"##"&amp;IF(AND(Y2="Yes",V2="No"),"The proposed "&amp;Z2&amp;" will encroach within the critical root zone of this tree. "&amp;"All project activity within the drip line of this tree should be directly supervised by a Certified Arborist. "&amp;"Some of this tree's root system may be impacted, but it is intended to be retained in place throughout the project. ",""))</f>
        <v>Tree OP1#&lt;Pinus canariensis&gt; - Canary Island Pine##This tree is not protected by ordinance. It is growing within the public right of way. It will be retained in the landscape through the proposed project. ##This tree is healthy. No treatment is recommended. ##</v>
      </c>
    </row>
    <row r="3" spans="1:28" ht="28.8" x14ac:dyDescent="0.3">
      <c r="A3" s="5" t="s">
        <v>20</v>
      </c>
      <c r="B3" s="8">
        <v>2</v>
      </c>
      <c r="C3" s="18">
        <v>6875</v>
      </c>
      <c r="D3" s="21" t="s">
        <v>65</v>
      </c>
      <c r="E3" s="7" t="str">
        <f>INDEX('Lookup Tables'!$B$3:$B$35,MATCH(D3,'Lookup Tables'!$A$3:$A$35,0))</f>
        <v>White Ironbark</v>
      </c>
      <c r="F3" s="5"/>
      <c r="G3" s="5">
        <v>58</v>
      </c>
      <c r="H3" s="5"/>
      <c r="I3" s="5"/>
      <c r="J3" s="5"/>
      <c r="K3" s="5"/>
      <c r="L3" s="5"/>
      <c r="M3" s="7" t="str">
        <f t="shared" ref="M3:M64" si="0">IF(F3="~","~","")&amp;G3&amp;"''"&amp;IF(H3&gt;0,", "&amp;H3&amp;"''"&amp;IF(I3&gt;0,", "&amp;I3&amp;"''"&amp;IF(J3&gt;0,", "&amp;J3&amp;"''"&amp;IF(K3&gt;0,", "&amp;K3&amp;"''"&amp;IF(L3&gt;0,", "&amp;L3&amp;"''",""),""),""),""),"")</f>
        <v>58''</v>
      </c>
      <c r="N3" s="6">
        <v>78</v>
      </c>
      <c r="O3" s="6">
        <v>40</v>
      </c>
      <c r="P3" s="7" t="s">
        <v>129</v>
      </c>
      <c r="Q3" s="7" t="s">
        <v>31</v>
      </c>
      <c r="R3" s="7" t="str">
        <f t="shared" ref="R2:R33" si="1">IF(V3="Yes","Remove",Q3)</f>
        <v>none</v>
      </c>
      <c r="S3" s="5" t="s">
        <v>34</v>
      </c>
      <c r="T3" s="5" t="str">
        <f>INDEX('Lookup Tables'!$F$3:$F$14,MATCH($S3,'Lookup Tables'!$E$3:$E$14,0))</f>
        <v>good</v>
      </c>
      <c r="U3" s="7" t="s">
        <v>20</v>
      </c>
      <c r="V3" s="5" t="s">
        <v>20</v>
      </c>
      <c r="W3" s="5" t="s">
        <v>20</v>
      </c>
      <c r="X3" s="16" t="s">
        <v>42</v>
      </c>
      <c r="Y3" s="5" t="s">
        <v>20</v>
      </c>
      <c r="Z3" s="7"/>
      <c r="AB3" s="10" t="str">
        <f>"Tree "&amp;IF(A3="OP","OP","")&amp;B3&amp;"#"&amp;"&lt;"&amp;D3&amp;"&gt; - "&amp;E3&amp;"##"&amp;IF(U3="Yes","This is a protected native tree per Ordinance 177,404. ",IF(U3="Street","This tree is a street tree, growing within the public right of way. ",IF(U3="No, too small","This tree is too small to be protected by ordinance. ","This tree is not protected by ordinance. ")))&amp;IF(X3="Yes","It is growing within the public right of way. ",IF(A3="OP","It is growing on an adjacent property. ",""))&amp;IF(V3="Yes","It will be removed "&amp;IF(P3="dead stump","because it is a dead stump. ",IF(R3="remove to mitigate risk"," to mitigate the risk it poses in the landscape. ","it is growing within the footprint of the proposed "&amp;Z3&amp;". ")), IF(P3="dead stump","It is a dead stump. It will be retained in place as wildlife habitat. ", "It will be retained in the landscape through the proposed project. "))&amp;IF(OR(P3="dead",P3="dead stump"),"","##"&amp;IF(P3="healthy","This tree is healthy. ","This tree has "&amp;P3&amp;". "&amp;"It is in "&amp;T3&amp;" condition. ")&amp;IF(R3="remove","",IF(R3="none","No treatment is recommended. ","I recommend "&amp;R3&amp;". "))&amp;"##"&amp;IF(AND(Y3="Yes",V3="No"),"The proposed "&amp;Z3&amp;" will encroach within the critical root zone of this tree. "&amp;"All project activity within the drip line of this tree should be directly supervised by a Certified Arborist. "&amp;"Some of this tree's root system may be impacted, but it is intended to be retained in place throughout the project. ",""))</f>
        <v>Tree 2#&lt;Eucalyptus leucoxylon&gt; - White Ironbark##This tree is not protected by ordinance. It is growing within the public right of way. It will be retained in the landscape through the proposed project. ##This tree has past heading cuts, still vigorous. It is in good condition. No treatment is recommended. ##</v>
      </c>
    </row>
    <row r="4" spans="1:28" x14ac:dyDescent="0.3">
      <c r="A4" s="5" t="s">
        <v>20</v>
      </c>
      <c r="B4" s="8">
        <v>3</v>
      </c>
      <c r="C4" s="18">
        <v>6876</v>
      </c>
      <c r="D4" s="21" t="s">
        <v>72</v>
      </c>
      <c r="E4" s="7" t="str">
        <f>INDEX('Lookup Tables'!$B$3:$B$35,MATCH(D4,'Lookup Tables'!$A$3:$A$35,0))</f>
        <v>Blackwood Acacia</v>
      </c>
      <c r="F4" s="5"/>
      <c r="G4" s="5">
        <v>12</v>
      </c>
      <c r="H4" s="5"/>
      <c r="I4" s="5"/>
      <c r="J4" s="5"/>
      <c r="K4" s="5"/>
      <c r="L4" s="5"/>
      <c r="M4" s="7" t="str">
        <f t="shared" si="0"/>
        <v>12''</v>
      </c>
      <c r="N4" s="6">
        <v>42</v>
      </c>
      <c r="O4" s="6">
        <v>25</v>
      </c>
      <c r="P4" s="7" t="s">
        <v>130</v>
      </c>
      <c r="Q4" s="7" t="s">
        <v>31</v>
      </c>
      <c r="R4" s="7" t="str">
        <f t="shared" si="1"/>
        <v>none</v>
      </c>
      <c r="S4" s="5" t="s">
        <v>33</v>
      </c>
      <c r="T4" s="5" t="str">
        <f>INDEX('Lookup Tables'!$F$3:$F$14,MATCH($S4,'Lookup Tables'!$E$3:$E$14,0))</f>
        <v>excellent</v>
      </c>
      <c r="U4" s="7" t="s">
        <v>20</v>
      </c>
      <c r="V4" s="5" t="s">
        <v>20</v>
      </c>
      <c r="W4" s="5" t="s">
        <v>20</v>
      </c>
      <c r="X4" s="16" t="s">
        <v>42</v>
      </c>
      <c r="Y4" s="5" t="s">
        <v>20</v>
      </c>
      <c r="Z4" s="7"/>
      <c r="AB4" s="10" t="str">
        <f t="shared" ref="AB4:AB64" si="2">"Tree "&amp;IF(A4="OP","OP","")&amp;B4&amp;"#"&amp;"&lt;"&amp;D4&amp;"&gt; - "&amp;E4&amp;"##"&amp;IF(U4="Yes","This is a protected native tree per Ordinance 177,404. ",IF(U4="Street","This tree is a street tree, growing within the public right of way. ",IF(U4="No, too small","This tree is too small to be protected by ordinance. ","This tree is not protected by ordinance. ")))&amp;IF(X4="Yes","It is growing within the public right of way. ",IF(A4="OP","It is growing on an adjacent property. ",""))&amp;IF(V4="Yes","It will be removed "&amp;IF(P4="dead stump","because it is a dead stump. ",IF(R4="remove to mitigate risk"," to mitigate the risk it poses in the landscape. ","it is growing within the footprint of the proposed "&amp;Z4&amp;". ")), IF(P4="dead stump","It is a dead stump. It will be retained in place as wildlife habitat. ", "It will be retained in the landscape through the proposed project. "))&amp;IF(OR(P4="dead",P4="dead stump"),"","##"&amp;IF(P4="healthy","This tree is healthy. ","This tree has "&amp;P4&amp;". "&amp;"It is in "&amp;T4&amp;" condition. ")&amp;IF(R4="remove","",IF(R4="none","No treatment is recommended. ","I recommend "&amp;R4&amp;". "))&amp;"##"&amp;IF(AND(Y4="Yes",V4="No"),"The proposed "&amp;Z4&amp;" will encroach within the critical root zone of this tree. "&amp;"All project activity within the drip line of this tree should be directly supervised by a Certified Arborist. "&amp;"Some of this tree's root system may be impacted, but it is intended to be retained in place throughout the project. ",""))</f>
        <v>Tree 3#&lt;Acacia melanoxylon&gt; - Blackwood Acacia##This tree is not protected by ordinance. It is growing within the public right of way. It will be retained in the landscape through the proposed project. ##This tree has minor prevailing lean. It is in excellent condition. No treatment is recommended. ##</v>
      </c>
    </row>
    <row r="5" spans="1:28" x14ac:dyDescent="0.3">
      <c r="A5" s="5" t="s">
        <v>20</v>
      </c>
      <c r="B5" s="8">
        <v>4</v>
      </c>
      <c r="C5" s="18">
        <v>6877</v>
      </c>
      <c r="D5" s="21" t="s">
        <v>79</v>
      </c>
      <c r="E5" s="7" t="str">
        <f>INDEX('Lookup Tables'!$B$3:$B$35,MATCH(D5,'Lookup Tables'!$A$3:$A$35,0))</f>
        <v>Pecan</v>
      </c>
      <c r="F5" s="5"/>
      <c r="G5" s="5">
        <v>17</v>
      </c>
      <c r="H5" s="5"/>
      <c r="I5" s="5"/>
      <c r="J5" s="5"/>
      <c r="K5" s="5"/>
      <c r="L5" s="5"/>
      <c r="M5" s="7" t="str">
        <f t="shared" si="0"/>
        <v>17''</v>
      </c>
      <c r="N5" s="6">
        <v>54</v>
      </c>
      <c r="O5" s="6">
        <v>33</v>
      </c>
      <c r="P5" s="7" t="s">
        <v>28</v>
      </c>
      <c r="Q5" s="7" t="s">
        <v>31</v>
      </c>
      <c r="R5" s="7" t="str">
        <f t="shared" si="1"/>
        <v>none</v>
      </c>
      <c r="S5" s="5" t="s">
        <v>32</v>
      </c>
      <c r="T5" s="5" t="str">
        <f>INDEX('Lookup Tables'!$F$3:$F$14,MATCH($S5,'Lookup Tables'!$E$3:$E$14,0))</f>
        <v>excellent</v>
      </c>
      <c r="U5" s="7" t="s">
        <v>20</v>
      </c>
      <c r="V5" s="5" t="s">
        <v>20</v>
      </c>
      <c r="W5" s="5" t="s">
        <v>20</v>
      </c>
      <c r="X5" s="16" t="s">
        <v>42</v>
      </c>
      <c r="Y5" s="5" t="s">
        <v>20</v>
      </c>
      <c r="Z5" s="7"/>
      <c r="AB5" s="10" t="str">
        <f t="shared" si="2"/>
        <v>Tree 4#&lt;Carya illinoinensis&gt; - Pecan##This tree is not protected by ordinance. It is growing within the public right of way. It will be retained in the landscape through the proposed project. ##This tree is healthy. No treatment is recommended. ##</v>
      </c>
    </row>
    <row r="6" spans="1:28" x14ac:dyDescent="0.3">
      <c r="A6" s="5" t="s">
        <v>20</v>
      </c>
      <c r="B6" s="8">
        <v>5</v>
      </c>
      <c r="C6" s="18">
        <v>6878</v>
      </c>
      <c r="D6" s="21" t="s">
        <v>22</v>
      </c>
      <c r="E6" s="7" t="str">
        <f>INDEX('Lookup Tables'!$B$3:$B$35,MATCH(D6,'Lookup Tables'!$A$3:$A$35,0))</f>
        <v>Coast Live Oak</v>
      </c>
      <c r="F6" s="5"/>
      <c r="G6" s="5">
        <v>18</v>
      </c>
      <c r="H6" s="5"/>
      <c r="I6" s="5"/>
      <c r="J6" s="5"/>
      <c r="K6" s="5"/>
      <c r="L6" s="5"/>
      <c r="M6" s="7" t="str">
        <f t="shared" si="0"/>
        <v>18''</v>
      </c>
      <c r="N6" s="6">
        <v>42</v>
      </c>
      <c r="O6" s="6">
        <v>30</v>
      </c>
      <c r="P6" s="7" t="s">
        <v>131</v>
      </c>
      <c r="Q6" s="7" t="s">
        <v>31</v>
      </c>
      <c r="R6" s="7" t="str">
        <f t="shared" si="1"/>
        <v>none</v>
      </c>
      <c r="S6" s="5" t="s">
        <v>34</v>
      </c>
      <c r="T6" s="5" t="str">
        <f>INDEX('Lookup Tables'!$F$3:$F$14,MATCH($S6,'Lookup Tables'!$E$3:$E$14,0))</f>
        <v>good</v>
      </c>
      <c r="U6" s="7" t="s">
        <v>42</v>
      </c>
      <c r="V6" s="5" t="s">
        <v>20</v>
      </c>
      <c r="W6" s="5" t="s">
        <v>42</v>
      </c>
      <c r="X6" s="16" t="s">
        <v>42</v>
      </c>
      <c r="Y6" s="5" t="s">
        <v>42</v>
      </c>
      <c r="Z6" s="7" t="s">
        <v>155</v>
      </c>
      <c r="AB6" s="10" t="str">
        <f t="shared" si="2"/>
        <v xml:space="preserve">Tree 5#&lt;Quercus agrifolia&gt; - Coast Live Oak##This is a protected native tree per Ordinance 177,404. It is growing within the public right of way. It will be retained in the landscape through the proposed project. ##This tree has trunk mech. Inj., healthy. It is in good condition. No treatment is recommended. ##The proposed parcel C driveway will encroach within the critical root zone of this tree. All project activity within the drip line of this tree should be directly supervised by a Certified Arborist. Some of this tree's root system may be impacted, but it is intended to be retained in place throughout the project. </v>
      </c>
    </row>
    <row r="7" spans="1:28" ht="28.8" x14ac:dyDescent="0.3">
      <c r="A7" s="5" t="s">
        <v>20</v>
      </c>
      <c r="B7" s="8">
        <v>6</v>
      </c>
      <c r="C7" s="18">
        <v>6879</v>
      </c>
      <c r="D7" s="21" t="s">
        <v>54</v>
      </c>
      <c r="E7" s="7" t="str">
        <f>INDEX('Lookup Tables'!$B$3:$B$35,MATCH(D7,'Lookup Tables'!$A$3:$A$35,0))</f>
        <v>Victorian Box</v>
      </c>
      <c r="F7" s="5"/>
      <c r="G7" s="5">
        <v>9</v>
      </c>
      <c r="H7" s="5">
        <v>8</v>
      </c>
      <c r="I7" s="5"/>
      <c r="J7" s="5"/>
      <c r="K7" s="5"/>
      <c r="L7" s="5"/>
      <c r="M7" s="7" t="str">
        <f t="shared" si="0"/>
        <v>9'', 8''</v>
      </c>
      <c r="N7" s="6">
        <v>27</v>
      </c>
      <c r="O7" s="6">
        <v>27</v>
      </c>
      <c r="P7" s="7" t="s">
        <v>132</v>
      </c>
      <c r="Q7" s="7" t="s">
        <v>31</v>
      </c>
      <c r="R7" s="7" t="str">
        <f t="shared" si="1"/>
        <v>Remove</v>
      </c>
      <c r="S7" s="5" t="s">
        <v>33</v>
      </c>
      <c r="T7" s="5" t="str">
        <f>INDEX('Lookup Tables'!$F$3:$F$14,MATCH($S7,'Lookup Tables'!$E$3:$E$14,0))</f>
        <v>excellent</v>
      </c>
      <c r="U7" s="7" t="s">
        <v>20</v>
      </c>
      <c r="V7" s="5" t="s">
        <v>42</v>
      </c>
      <c r="W7" s="5" t="s">
        <v>20</v>
      </c>
      <c r="X7" s="16" t="s">
        <v>42</v>
      </c>
      <c r="Y7" s="5" t="s">
        <v>42</v>
      </c>
      <c r="Z7" s="7" t="s">
        <v>155</v>
      </c>
      <c r="AB7" s="10" t="str">
        <f t="shared" si="2"/>
        <v>Tree 6#&lt;Pittosporum undulatum&gt; - Victorian Box##This tree is not protected by ordinance. It is growing within the public right of way. It will be removed it is growing within the footprint of the proposed parcel C driveway. ##This tree has asymmetrical canopy, healthy. It is in excellent condition. ##</v>
      </c>
    </row>
    <row r="8" spans="1:28" x14ac:dyDescent="0.3">
      <c r="A8" s="5" t="s">
        <v>20</v>
      </c>
      <c r="B8" s="8">
        <v>7</v>
      </c>
      <c r="C8" s="18">
        <v>6880</v>
      </c>
      <c r="D8" s="21" t="s">
        <v>73</v>
      </c>
      <c r="E8" s="7" t="str">
        <f>INDEX('Lookup Tables'!$B$3:$B$35,MATCH(D8,'Lookup Tables'!$A$3:$A$35,0))</f>
        <v>Ginkgo</v>
      </c>
      <c r="F8" s="5"/>
      <c r="G8" s="5">
        <v>6</v>
      </c>
      <c r="H8" s="5">
        <v>4</v>
      </c>
      <c r="I8" s="5">
        <v>2</v>
      </c>
      <c r="J8" s="5"/>
      <c r="K8" s="5"/>
      <c r="L8" s="5"/>
      <c r="M8" s="7" t="str">
        <f t="shared" si="0"/>
        <v>6'', 4'', 2''</v>
      </c>
      <c r="N8" s="6">
        <v>27</v>
      </c>
      <c r="O8" s="6">
        <v>21</v>
      </c>
      <c r="P8" s="7" t="s">
        <v>131</v>
      </c>
      <c r="Q8" s="7" t="s">
        <v>31</v>
      </c>
      <c r="R8" s="7" t="str">
        <f t="shared" si="1"/>
        <v>Remove</v>
      </c>
      <c r="S8" s="5" t="s">
        <v>34</v>
      </c>
      <c r="T8" s="5" t="str">
        <f>INDEX('Lookup Tables'!$F$3:$F$14,MATCH($S8,'Lookup Tables'!$E$3:$E$14,0))</f>
        <v>good</v>
      </c>
      <c r="U8" s="7" t="s">
        <v>20</v>
      </c>
      <c r="V8" s="5" t="s">
        <v>42</v>
      </c>
      <c r="W8" s="5" t="s">
        <v>20</v>
      </c>
      <c r="X8" s="16" t="s">
        <v>20</v>
      </c>
      <c r="Y8" s="5" t="s">
        <v>42</v>
      </c>
      <c r="Z8" s="7" t="s">
        <v>150</v>
      </c>
      <c r="AB8" s="10" t="str">
        <f t="shared" si="2"/>
        <v>Tree 7#&lt;Ginkgo biloba&gt; - Ginkgo##This tree is not protected by ordinance. It will be removed it is growing within the footprint of the proposed property line fence. ##This tree has trunk mech. Inj., healthy. It is in good condition. ##</v>
      </c>
    </row>
    <row r="9" spans="1:28" ht="28.8" x14ac:dyDescent="0.3">
      <c r="A9" s="5" t="s">
        <v>20</v>
      </c>
      <c r="B9" s="8">
        <v>8</v>
      </c>
      <c r="C9" s="18">
        <v>6881</v>
      </c>
      <c r="D9" s="21" t="s">
        <v>53</v>
      </c>
      <c r="E9" s="7" t="str">
        <f>INDEX('Lookup Tables'!$B$3:$B$35,MATCH(D9,'Lookup Tables'!$A$3:$A$35,0))</f>
        <v>California Black Walnut</v>
      </c>
      <c r="F9" s="5"/>
      <c r="G9" s="5">
        <v>42</v>
      </c>
      <c r="H9" s="5"/>
      <c r="I9" s="5"/>
      <c r="J9" s="5"/>
      <c r="K9" s="5"/>
      <c r="L9" s="5"/>
      <c r="M9" s="7" t="str">
        <f t="shared" si="0"/>
        <v>42''</v>
      </c>
      <c r="N9" s="6">
        <v>30</v>
      </c>
      <c r="O9" s="6">
        <v>25</v>
      </c>
      <c r="P9" s="7" t="s">
        <v>133</v>
      </c>
      <c r="Q9" s="7" t="s">
        <v>31</v>
      </c>
      <c r="R9" s="7" t="str">
        <f t="shared" si="1"/>
        <v>none</v>
      </c>
      <c r="S9" s="5" t="s">
        <v>38</v>
      </c>
      <c r="T9" s="5" t="str">
        <f>INDEX('Lookup Tables'!$F$3:$F$14,MATCH($S9,'Lookup Tables'!$E$3:$E$14,0))</f>
        <v>poor</v>
      </c>
      <c r="U9" s="7" t="s">
        <v>42</v>
      </c>
      <c r="V9" s="5" t="s">
        <v>20</v>
      </c>
      <c r="W9" s="5" t="s">
        <v>42</v>
      </c>
      <c r="X9" s="16" t="s">
        <v>42</v>
      </c>
      <c r="Y9" s="5" t="s">
        <v>42</v>
      </c>
      <c r="Z9" s="7" t="s">
        <v>151</v>
      </c>
      <c r="AB9" s="10" t="str">
        <f t="shared" si="2"/>
        <v xml:space="preserve">Tree 8#&lt;Juglans californica&gt; - California Black Walnut##This is a protected native tree per Ordinance 177,404. It is growing within the public right of way. It will be retained in the landscape through the proposed project. ##This tree has topped @ 20', resprouting. It is in poor condition. No treatment is recommended. ##The proposed demolition of existing structure will encroach within the critical root zone of this tree. All project activity within the drip line of this tree should be directly supervised by a Certified Arborist. Some of this tree's root system may be impacted, but it is intended to be retained in place throughout the project. </v>
      </c>
    </row>
    <row r="10" spans="1:28" x14ac:dyDescent="0.3">
      <c r="A10" s="5" t="s">
        <v>20</v>
      </c>
      <c r="B10" s="8">
        <v>9</v>
      </c>
      <c r="C10" s="18">
        <v>6882</v>
      </c>
      <c r="D10" s="21" t="s">
        <v>157</v>
      </c>
      <c r="E10" s="7" t="str">
        <f>INDEX('Lookup Tables'!$B$3:$B$35,MATCH(D10,'Lookup Tables'!$A$3:$A$35,0))</f>
        <v>Carolina Cherry</v>
      </c>
      <c r="F10" s="5"/>
      <c r="G10" s="5">
        <v>11</v>
      </c>
      <c r="H10" s="5"/>
      <c r="I10" s="5"/>
      <c r="J10" s="5"/>
      <c r="K10" s="5"/>
      <c r="L10" s="5"/>
      <c r="M10" s="7" t="str">
        <f t="shared" si="0"/>
        <v>11''</v>
      </c>
      <c r="N10" s="6">
        <v>18</v>
      </c>
      <c r="O10" s="6">
        <v>18</v>
      </c>
      <c r="P10" s="7" t="s">
        <v>28</v>
      </c>
      <c r="Q10" s="7" t="s">
        <v>31</v>
      </c>
      <c r="R10" s="7" t="str">
        <f t="shared" si="1"/>
        <v>none</v>
      </c>
      <c r="S10" s="5" t="s">
        <v>32</v>
      </c>
      <c r="T10" s="5" t="str">
        <f>INDEX('Lookup Tables'!$F$3:$F$14,MATCH($S10,'Lookup Tables'!$E$3:$E$14,0))</f>
        <v>excellent</v>
      </c>
      <c r="U10" s="7" t="s">
        <v>20</v>
      </c>
      <c r="V10" s="5" t="s">
        <v>20</v>
      </c>
      <c r="W10" s="5" t="s">
        <v>20</v>
      </c>
      <c r="X10" s="16" t="s">
        <v>42</v>
      </c>
      <c r="Y10" s="5" t="s">
        <v>20</v>
      </c>
      <c r="Z10" s="7"/>
      <c r="AB10" s="10" t="str">
        <f t="shared" si="2"/>
        <v>Tree 9#&lt;Prunus caroliniana&gt; - Carolina Cherry##This tree is not protected by ordinance. It is growing within the public right of way. It will be retained in the landscape through the proposed project. ##This tree is healthy. No treatment is recommended. ##</v>
      </c>
    </row>
    <row r="11" spans="1:28" x14ac:dyDescent="0.3">
      <c r="A11" s="5" t="s">
        <v>20</v>
      </c>
      <c r="B11" s="8">
        <v>10</v>
      </c>
      <c r="C11" s="18">
        <v>6883</v>
      </c>
      <c r="D11" s="21" t="s">
        <v>55</v>
      </c>
      <c r="E11" s="7" t="str">
        <f>INDEX('Lookup Tables'!$B$3:$B$35,MATCH(D11,'Lookup Tables'!$A$3:$A$35,0))</f>
        <v>California Fan Palm</v>
      </c>
      <c r="F11" s="5"/>
      <c r="G11" s="5">
        <v>24</v>
      </c>
      <c r="H11" s="5"/>
      <c r="I11" s="5"/>
      <c r="J11" s="5"/>
      <c r="K11" s="5"/>
      <c r="L11" s="5"/>
      <c r="M11" s="7" t="str">
        <f t="shared" si="0"/>
        <v>24''</v>
      </c>
      <c r="N11" s="6">
        <v>9</v>
      </c>
      <c r="O11" s="6">
        <v>3</v>
      </c>
      <c r="P11" s="7" t="s">
        <v>134</v>
      </c>
      <c r="Q11" s="7" t="s">
        <v>31</v>
      </c>
      <c r="R11" s="7" t="str">
        <f t="shared" si="1"/>
        <v>none</v>
      </c>
      <c r="S11" s="5" t="s">
        <v>39</v>
      </c>
      <c r="T11" s="5" t="str">
        <f>INDEX('Lookup Tables'!$F$3:$F$14,MATCH($S11,'Lookup Tables'!$E$3:$E$14,0))</f>
        <v>very poor</v>
      </c>
      <c r="U11" s="7" t="s">
        <v>20</v>
      </c>
      <c r="V11" s="5" t="s">
        <v>20</v>
      </c>
      <c r="W11" s="5" t="s">
        <v>20</v>
      </c>
      <c r="X11" s="16" t="s">
        <v>42</v>
      </c>
      <c r="Y11" s="5" t="s">
        <v>20</v>
      </c>
      <c r="Z11" s="7"/>
      <c r="AB11" s="10" t="str">
        <f t="shared" si="2"/>
        <v xml:space="preserve">Tree 10#&lt;Washingtonia filifera&gt; - California Fan Palm##This tree is not protected by ordinance. It is growing within the public right of way. It is a dead stump. It will be retained in place as wildlife habitat. </v>
      </c>
    </row>
    <row r="12" spans="1:28" x14ac:dyDescent="0.3">
      <c r="A12" s="5" t="s">
        <v>20</v>
      </c>
      <c r="B12" s="8">
        <v>11</v>
      </c>
      <c r="C12" s="18">
        <v>6884</v>
      </c>
      <c r="D12" s="21" t="s">
        <v>74</v>
      </c>
      <c r="E12" s="7" t="str">
        <f>INDEX('Lookup Tables'!$B$3:$B$35,MATCH(D12,'Lookup Tables'!$A$3:$A$35,0))</f>
        <v>Fern Pine</v>
      </c>
      <c r="F12" s="5"/>
      <c r="G12" s="5">
        <v>6</v>
      </c>
      <c r="H12" s="5"/>
      <c r="I12" s="5"/>
      <c r="J12" s="5"/>
      <c r="K12" s="5"/>
      <c r="L12" s="5"/>
      <c r="M12" s="7" t="str">
        <f t="shared" si="0"/>
        <v>6''</v>
      </c>
      <c r="N12" s="6">
        <v>20</v>
      </c>
      <c r="O12" s="6">
        <v>15</v>
      </c>
      <c r="P12" s="7" t="s">
        <v>28</v>
      </c>
      <c r="Q12" s="7" t="s">
        <v>31</v>
      </c>
      <c r="R12" s="7" t="str">
        <f t="shared" si="1"/>
        <v>Remove</v>
      </c>
      <c r="S12" s="5" t="s">
        <v>32</v>
      </c>
      <c r="T12" s="5" t="str">
        <f>INDEX('Lookup Tables'!$F$3:$F$14,MATCH($S12,'Lookup Tables'!$E$3:$E$14,0))</f>
        <v>excellent</v>
      </c>
      <c r="U12" s="7" t="s">
        <v>20</v>
      </c>
      <c r="V12" s="5" t="s">
        <v>42</v>
      </c>
      <c r="W12" s="5" t="s">
        <v>20</v>
      </c>
      <c r="X12" s="16" t="s">
        <v>20</v>
      </c>
      <c r="Y12" s="5" t="s">
        <v>42</v>
      </c>
      <c r="Z12" s="7" t="s">
        <v>152</v>
      </c>
      <c r="AB12" s="10" t="str">
        <f t="shared" si="2"/>
        <v>Tree 11#&lt;Podocarpus gracilior&gt; - Fern Pine##This tree is not protected by ordinance. It will be removed it is growing within the footprint of the proposed parcel D structure. ##This tree is healthy. ##</v>
      </c>
    </row>
    <row r="13" spans="1:28" x14ac:dyDescent="0.3">
      <c r="A13" s="5" t="s">
        <v>20</v>
      </c>
      <c r="B13" s="8">
        <v>12</v>
      </c>
      <c r="C13" s="18">
        <v>6885</v>
      </c>
      <c r="D13" s="21" t="s">
        <v>75</v>
      </c>
      <c r="E13" s="7" t="str">
        <f>INDEX('Lookup Tables'!$B$3:$B$35,MATCH(D13,'Lookup Tables'!$A$3:$A$35,0))</f>
        <v>Olive Tree</v>
      </c>
      <c r="F13" s="5"/>
      <c r="G13" s="5">
        <v>10</v>
      </c>
      <c r="H13" s="5">
        <v>9</v>
      </c>
      <c r="I13" s="5"/>
      <c r="J13" s="5"/>
      <c r="K13" s="5"/>
      <c r="L13" s="5"/>
      <c r="M13" s="7" t="str">
        <f t="shared" si="0"/>
        <v>10'', 9''</v>
      </c>
      <c r="N13" s="6">
        <v>25</v>
      </c>
      <c r="O13" s="6">
        <v>25</v>
      </c>
      <c r="P13" s="7" t="s">
        <v>135</v>
      </c>
      <c r="Q13" s="7" t="s">
        <v>31</v>
      </c>
      <c r="R13" s="7" t="str">
        <f t="shared" si="1"/>
        <v>Remove</v>
      </c>
      <c r="S13" s="5" t="s">
        <v>34</v>
      </c>
      <c r="T13" s="5" t="str">
        <f>INDEX('Lookup Tables'!$F$3:$F$14,MATCH($S13,'Lookup Tables'!$E$3:$E$14,0))</f>
        <v>good</v>
      </c>
      <c r="U13" s="7" t="s">
        <v>20</v>
      </c>
      <c r="V13" s="5" t="s">
        <v>42</v>
      </c>
      <c r="W13" s="5" t="s">
        <v>20</v>
      </c>
      <c r="X13" s="16" t="s">
        <v>20</v>
      </c>
      <c r="Y13" s="5" t="s">
        <v>42</v>
      </c>
      <c r="Z13" s="7" t="s">
        <v>152</v>
      </c>
      <c r="AB13" s="10" t="str">
        <f t="shared" si="2"/>
        <v>Tree 12#&lt;Olea europaea&gt; - Olive Tree##This tree is not protected by ordinance. It will be removed it is growing within the footprint of the proposed parcel D structure. ##This tree has minor trunk decay. It is in good condition. ##</v>
      </c>
    </row>
    <row r="14" spans="1:28" ht="28.8" x14ac:dyDescent="0.3">
      <c r="A14" s="5" t="s">
        <v>20</v>
      </c>
      <c r="B14" s="8">
        <v>13</v>
      </c>
      <c r="C14" s="18">
        <v>6886</v>
      </c>
      <c r="D14" s="21" t="s">
        <v>79</v>
      </c>
      <c r="E14" s="7" t="str">
        <f>INDEX('Lookup Tables'!$B$3:$B$35,MATCH(D14,'Lookup Tables'!$A$3:$A$35,0))</f>
        <v>Pecan</v>
      </c>
      <c r="F14" s="5"/>
      <c r="G14" s="5">
        <v>26</v>
      </c>
      <c r="H14" s="5"/>
      <c r="I14" s="5"/>
      <c r="J14" s="5"/>
      <c r="K14" s="5"/>
      <c r="L14" s="5"/>
      <c r="M14" s="7" t="str">
        <f t="shared" si="0"/>
        <v>26''</v>
      </c>
      <c r="N14" s="6">
        <v>66</v>
      </c>
      <c r="O14" s="6">
        <v>35</v>
      </c>
      <c r="P14" s="7" t="s">
        <v>136</v>
      </c>
      <c r="Q14" s="7" t="s">
        <v>31</v>
      </c>
      <c r="R14" s="7" t="str">
        <f t="shared" si="1"/>
        <v>Remove</v>
      </c>
      <c r="S14" s="5" t="s">
        <v>36</v>
      </c>
      <c r="T14" s="5" t="str">
        <f>INDEX('Lookup Tables'!$F$3:$F$14,MATCH($S14,'Lookup Tables'!$E$3:$E$14,0))</f>
        <v>good</v>
      </c>
      <c r="U14" s="7" t="s">
        <v>20</v>
      </c>
      <c r="V14" s="5" t="s">
        <v>42</v>
      </c>
      <c r="W14" s="5" t="s">
        <v>20</v>
      </c>
      <c r="X14" s="16" t="s">
        <v>20</v>
      </c>
      <c r="Y14" s="5" t="s">
        <v>42</v>
      </c>
      <c r="Z14" s="7" t="s">
        <v>152</v>
      </c>
      <c r="AB14" s="10" t="str">
        <f t="shared" si="2"/>
        <v>Tree 13#&lt;Carya illinoinensis&gt; - Pecan##This tree is not protected by ordinance. It will be removed it is growing within the footprint of the proposed parcel D structure. ##This tree has past heading cuts, resprouting. It is in good condition. ##</v>
      </c>
    </row>
    <row r="15" spans="1:28" x14ac:dyDescent="0.3">
      <c r="A15" s="5" t="s">
        <v>20</v>
      </c>
      <c r="B15" s="8">
        <v>14</v>
      </c>
      <c r="C15" s="18">
        <v>6887</v>
      </c>
      <c r="D15" s="21" t="s">
        <v>78</v>
      </c>
      <c r="E15" s="7" t="str">
        <f>INDEX('Lookup Tables'!$B$3:$B$35,MATCH(D15,'Lookup Tables'!$A$3:$A$35,0))</f>
        <v>Long John Grevillea</v>
      </c>
      <c r="F15" s="5"/>
      <c r="G15" s="5">
        <v>5</v>
      </c>
      <c r="H15" s="5">
        <v>4</v>
      </c>
      <c r="I15" s="5"/>
      <c r="J15" s="5"/>
      <c r="K15" s="5"/>
      <c r="L15" s="5"/>
      <c r="M15" s="7" t="str">
        <f t="shared" si="0"/>
        <v>5'', 4''</v>
      </c>
      <c r="N15" s="6">
        <v>18</v>
      </c>
      <c r="O15" s="6">
        <v>18</v>
      </c>
      <c r="P15" s="7" t="s">
        <v>28</v>
      </c>
      <c r="Q15" s="7" t="s">
        <v>31</v>
      </c>
      <c r="R15" s="7" t="str">
        <f t="shared" si="1"/>
        <v>Remove</v>
      </c>
      <c r="S15" s="5" t="s">
        <v>32</v>
      </c>
      <c r="T15" s="5" t="str">
        <f>INDEX('Lookup Tables'!$F$3:$F$14,MATCH($S15,'Lookup Tables'!$E$3:$E$14,0))</f>
        <v>excellent</v>
      </c>
      <c r="U15" s="7" t="s">
        <v>20</v>
      </c>
      <c r="V15" s="5" t="s">
        <v>42</v>
      </c>
      <c r="W15" s="5" t="s">
        <v>20</v>
      </c>
      <c r="X15" s="16" t="s">
        <v>20</v>
      </c>
      <c r="Y15" s="5" t="s">
        <v>42</v>
      </c>
      <c r="Z15" s="7" t="s">
        <v>150</v>
      </c>
      <c r="AB15" s="10" t="str">
        <f t="shared" si="2"/>
        <v>Tree 14#&lt;Grevillea 'Long John'&gt; - Long John Grevillea##This tree is not protected by ordinance. It will be removed it is growing within the footprint of the proposed property line fence. ##This tree is healthy. ##</v>
      </c>
    </row>
    <row r="16" spans="1:28" x14ac:dyDescent="0.3">
      <c r="A16" s="5" t="s">
        <v>20</v>
      </c>
      <c r="B16" s="8">
        <v>15</v>
      </c>
      <c r="C16" s="18">
        <v>6888</v>
      </c>
      <c r="D16" s="21" t="s">
        <v>61</v>
      </c>
      <c r="E16" s="7" t="str">
        <f>INDEX('Lookup Tables'!$B$3:$B$35,MATCH(D16,'Lookup Tables'!$A$3:$A$35,0))</f>
        <v>Tuliptree</v>
      </c>
      <c r="F16" s="5"/>
      <c r="G16" s="5">
        <v>4</v>
      </c>
      <c r="H16" s="5"/>
      <c r="I16" s="5"/>
      <c r="J16" s="5"/>
      <c r="K16" s="5"/>
      <c r="L16" s="5"/>
      <c r="M16" s="7" t="str">
        <f t="shared" si="0"/>
        <v>4''</v>
      </c>
      <c r="N16" s="6">
        <v>21</v>
      </c>
      <c r="O16" s="6">
        <v>12</v>
      </c>
      <c r="P16" s="7" t="s">
        <v>30</v>
      </c>
      <c r="Q16" s="7" t="s">
        <v>31</v>
      </c>
      <c r="R16" s="7" t="str">
        <f t="shared" si="1"/>
        <v>Remove</v>
      </c>
      <c r="S16" s="5" t="s">
        <v>37</v>
      </c>
      <c r="T16" s="5" t="str">
        <f>INDEX('Lookup Tables'!$F$3:$F$14,MATCH($S16,'Lookup Tables'!$E$3:$E$14,0))</f>
        <v>average</v>
      </c>
      <c r="U16" s="7" t="s">
        <v>20</v>
      </c>
      <c r="V16" s="5" t="s">
        <v>42</v>
      </c>
      <c r="W16" s="5" t="s">
        <v>20</v>
      </c>
      <c r="X16" s="16" t="s">
        <v>20</v>
      </c>
      <c r="Y16" s="5" t="s">
        <v>42</v>
      </c>
      <c r="Z16" s="7" t="s">
        <v>153</v>
      </c>
      <c r="AB16" s="10" t="str">
        <f t="shared" si="2"/>
        <v>Tree 15#&lt;Liriodendron tulipifera&gt; - Tuliptree##This tree is not protected by ordinance. It will be removed it is growing within the footprint of the proposed parcel B structure. ##This tree has heat/drought stress. It is in average condition. ##</v>
      </c>
    </row>
    <row r="17" spans="1:28" x14ac:dyDescent="0.3">
      <c r="A17" s="5" t="s">
        <v>20</v>
      </c>
      <c r="B17" s="8">
        <v>16</v>
      </c>
      <c r="C17" s="18">
        <v>6889</v>
      </c>
      <c r="D17" s="21" t="s">
        <v>63</v>
      </c>
      <c r="E17" s="7" t="str">
        <f>INDEX('Lookup Tables'!$B$3:$B$35,MATCH(D17,'Lookup Tables'!$A$3:$A$35,0))</f>
        <v>Chinese Pistache</v>
      </c>
      <c r="F17" s="5"/>
      <c r="G17" s="5">
        <v>5</v>
      </c>
      <c r="H17" s="5"/>
      <c r="I17" s="5"/>
      <c r="J17" s="5"/>
      <c r="K17" s="5"/>
      <c r="L17" s="5"/>
      <c r="M17" s="7" t="str">
        <f t="shared" si="0"/>
        <v>5''</v>
      </c>
      <c r="N17" s="6">
        <v>21</v>
      </c>
      <c r="O17" s="6">
        <v>15</v>
      </c>
      <c r="P17" s="7" t="s">
        <v>28</v>
      </c>
      <c r="Q17" s="7" t="s">
        <v>31</v>
      </c>
      <c r="R17" s="7" t="str">
        <f t="shared" si="1"/>
        <v>Remove</v>
      </c>
      <c r="S17" s="5" t="s">
        <v>32</v>
      </c>
      <c r="T17" s="5" t="str">
        <f>INDEX('Lookup Tables'!$F$3:$F$14,MATCH($S17,'Lookup Tables'!$E$3:$E$14,0))</f>
        <v>excellent</v>
      </c>
      <c r="U17" s="7" t="s">
        <v>20</v>
      </c>
      <c r="V17" s="5" t="s">
        <v>42</v>
      </c>
      <c r="W17" s="5" t="s">
        <v>20</v>
      </c>
      <c r="X17" s="16" t="s">
        <v>20</v>
      </c>
      <c r="Y17" s="5" t="s">
        <v>42</v>
      </c>
      <c r="Z17" s="7" t="s">
        <v>153</v>
      </c>
      <c r="AB17" s="10" t="str">
        <f t="shared" si="2"/>
        <v>Tree 16#&lt;Pistacia chinensis&gt; - Chinese Pistache##This tree is not protected by ordinance. It will be removed it is growing within the footprint of the proposed parcel B structure. ##This tree is healthy. ##</v>
      </c>
    </row>
    <row r="18" spans="1:28" ht="28.8" x14ac:dyDescent="0.3">
      <c r="A18" s="5" t="s">
        <v>20</v>
      </c>
      <c r="B18" s="8">
        <v>17</v>
      </c>
      <c r="C18" s="18">
        <v>6890</v>
      </c>
      <c r="D18" s="21" t="s">
        <v>76</v>
      </c>
      <c r="E18" s="7" t="str">
        <f>INDEX('Lookup Tables'!$B$3:$B$35,MATCH(D18,'Lookup Tables'!$A$3:$A$35,0))</f>
        <v>Canary Island Date Palm</v>
      </c>
      <c r="F18" s="5"/>
      <c r="G18" s="5">
        <v>29</v>
      </c>
      <c r="H18" s="5"/>
      <c r="I18" s="5"/>
      <c r="J18" s="5"/>
      <c r="K18" s="5"/>
      <c r="L18" s="5"/>
      <c r="M18" s="7" t="str">
        <f t="shared" si="0"/>
        <v>29''</v>
      </c>
      <c r="N18" s="22">
        <v>30</v>
      </c>
      <c r="O18" s="6">
        <v>20</v>
      </c>
      <c r="P18" s="7" t="s">
        <v>137</v>
      </c>
      <c r="Q18" s="7" t="s">
        <v>31</v>
      </c>
      <c r="R18" s="7" t="str">
        <f t="shared" si="1"/>
        <v>none</v>
      </c>
      <c r="S18" s="5" t="s">
        <v>34</v>
      </c>
      <c r="T18" s="5" t="str">
        <f>INDEX('Lookup Tables'!$F$3:$F$14,MATCH($S18,'Lookup Tables'!$E$3:$E$14,0))</f>
        <v>good</v>
      </c>
      <c r="U18" s="7" t="s">
        <v>20</v>
      </c>
      <c r="V18" s="5" t="s">
        <v>20</v>
      </c>
      <c r="W18" s="5" t="s">
        <v>20</v>
      </c>
      <c r="X18" s="16" t="s">
        <v>20</v>
      </c>
      <c r="Y18" s="5" t="s">
        <v>42</v>
      </c>
      <c r="Z18" s="7" t="s">
        <v>153</v>
      </c>
      <c r="AB18" s="10" t="str">
        <f t="shared" si="2"/>
        <v xml:space="preserve">Tree 17#&lt;Phoenix canariensis&gt; - Canary Island Date Palm##This tree is not protected by ordinance. It will be retained in the landscape through the proposed project. ##This tree has minor magnesium deficiency. It is in good condition. No treatment is recommended. ##The proposed parcel B structure will encroach within the critical root zone of this tree. All project activity within the drip line of this tree should be directly supervised by a Certified Arborist. Some of this tree's root system may be impacted, but it is intended to be retained in place throughout the project. </v>
      </c>
    </row>
    <row r="19" spans="1:28" x14ac:dyDescent="0.3">
      <c r="A19" s="5" t="s">
        <v>20</v>
      </c>
      <c r="B19" s="8">
        <v>18</v>
      </c>
      <c r="C19" s="18">
        <v>6891</v>
      </c>
      <c r="D19" s="21" t="s">
        <v>73</v>
      </c>
      <c r="E19" s="7" t="str">
        <f>INDEX('Lookup Tables'!$B$3:$B$35,MATCH(D19,'Lookup Tables'!$A$3:$A$35,0))</f>
        <v>Ginkgo</v>
      </c>
      <c r="F19" s="5"/>
      <c r="G19" s="5">
        <v>4</v>
      </c>
      <c r="H19" s="5"/>
      <c r="I19" s="5"/>
      <c r="J19" s="5"/>
      <c r="K19" s="5"/>
      <c r="L19" s="5"/>
      <c r="M19" s="7" t="str">
        <f t="shared" si="0"/>
        <v>4''</v>
      </c>
      <c r="N19" s="6">
        <v>18</v>
      </c>
      <c r="O19" s="6">
        <v>9</v>
      </c>
      <c r="P19" s="7" t="s">
        <v>28</v>
      </c>
      <c r="Q19" s="7" t="s">
        <v>31</v>
      </c>
      <c r="R19" s="7" t="str">
        <f t="shared" si="1"/>
        <v>Remove</v>
      </c>
      <c r="S19" s="5" t="s">
        <v>32</v>
      </c>
      <c r="T19" s="5" t="str">
        <f>INDEX('Lookup Tables'!$F$3:$F$14,MATCH($S19,'Lookup Tables'!$E$3:$E$14,0))</f>
        <v>excellent</v>
      </c>
      <c r="U19" s="7" t="s">
        <v>20</v>
      </c>
      <c r="V19" s="5" t="s">
        <v>42</v>
      </c>
      <c r="W19" s="5" t="s">
        <v>20</v>
      </c>
      <c r="X19" s="16" t="s">
        <v>20</v>
      </c>
      <c r="Y19" s="5" t="s">
        <v>42</v>
      </c>
      <c r="Z19" s="7" t="s">
        <v>153</v>
      </c>
      <c r="AB19" s="10" t="str">
        <f t="shared" si="2"/>
        <v>Tree 18#&lt;Ginkgo biloba&gt; - Ginkgo##This tree is not protected by ordinance. It will be removed it is growing within the footprint of the proposed parcel B structure. ##This tree is healthy. ##</v>
      </c>
    </row>
    <row r="20" spans="1:28" ht="28.8" x14ac:dyDescent="0.3">
      <c r="A20" s="5" t="s">
        <v>20</v>
      </c>
      <c r="B20" s="8">
        <v>19</v>
      </c>
      <c r="C20" s="18">
        <v>6892</v>
      </c>
      <c r="D20" s="21" t="s">
        <v>63</v>
      </c>
      <c r="E20" s="7" t="str">
        <f>INDEX('Lookup Tables'!$B$3:$B$35,MATCH(D20,'Lookup Tables'!$A$3:$A$35,0))</f>
        <v>Chinese Pistache</v>
      </c>
      <c r="F20" s="5"/>
      <c r="G20" s="5">
        <v>4</v>
      </c>
      <c r="H20" s="5" t="s">
        <v>120</v>
      </c>
      <c r="I20" s="5"/>
      <c r="J20" s="5"/>
      <c r="K20" s="5"/>
      <c r="L20" s="5"/>
      <c r="M20" s="7" t="str">
        <f t="shared" si="0"/>
        <v>4'', 4x1.5''</v>
      </c>
      <c r="N20" s="6">
        <v>21</v>
      </c>
      <c r="O20" s="6">
        <v>12</v>
      </c>
      <c r="P20" s="7" t="s">
        <v>28</v>
      </c>
      <c r="Q20" s="7" t="s">
        <v>31</v>
      </c>
      <c r="R20" s="7" t="str">
        <f t="shared" si="1"/>
        <v>Remove</v>
      </c>
      <c r="S20" s="5" t="s">
        <v>32</v>
      </c>
      <c r="T20" s="5" t="str">
        <f>INDEX('Lookup Tables'!$F$3:$F$14,MATCH($S20,'Lookup Tables'!$E$3:$E$14,0))</f>
        <v>excellent</v>
      </c>
      <c r="U20" s="7" t="s">
        <v>20</v>
      </c>
      <c r="V20" s="5" t="s">
        <v>42</v>
      </c>
      <c r="W20" s="5" t="s">
        <v>20</v>
      </c>
      <c r="X20" s="16" t="s">
        <v>20</v>
      </c>
      <c r="Y20" s="5" t="s">
        <v>42</v>
      </c>
      <c r="Z20" s="7" t="s">
        <v>153</v>
      </c>
      <c r="AB20" s="10" t="str">
        <f t="shared" si="2"/>
        <v>Tree 19#&lt;Pistacia chinensis&gt; - Chinese Pistache##This tree is not protected by ordinance. It will be removed it is growing within the footprint of the proposed parcel B structure. ##This tree is healthy. ##</v>
      </c>
    </row>
    <row r="21" spans="1:28" ht="28.8" x14ac:dyDescent="0.3">
      <c r="A21" s="5" t="s">
        <v>20</v>
      </c>
      <c r="B21" s="8">
        <v>20</v>
      </c>
      <c r="C21" s="18">
        <v>6893</v>
      </c>
      <c r="D21" s="21" t="s">
        <v>77</v>
      </c>
      <c r="E21" s="7" t="str">
        <f>INDEX('Lookup Tables'!$B$3:$B$35,MATCH(D21,'Lookup Tables'!$A$3:$A$35,0))</f>
        <v>Silk Oak</v>
      </c>
      <c r="F21" s="5"/>
      <c r="G21" s="5">
        <v>36</v>
      </c>
      <c r="H21" s="5"/>
      <c r="I21" s="5"/>
      <c r="J21" s="5"/>
      <c r="K21" s="5"/>
      <c r="L21" s="5"/>
      <c r="M21" s="7" t="str">
        <f t="shared" si="0"/>
        <v>36''</v>
      </c>
      <c r="N21" s="6">
        <v>25</v>
      </c>
      <c r="O21" s="6">
        <v>35</v>
      </c>
      <c r="P21" s="7" t="s">
        <v>136</v>
      </c>
      <c r="Q21" s="7" t="s">
        <v>31</v>
      </c>
      <c r="R21" s="7" t="str">
        <f t="shared" si="1"/>
        <v>Remove</v>
      </c>
      <c r="S21" s="5" t="s">
        <v>36</v>
      </c>
      <c r="T21" s="5" t="str">
        <f>INDEX('Lookup Tables'!$F$3:$F$14,MATCH($S21,'Lookup Tables'!$E$3:$E$14,0))</f>
        <v>good</v>
      </c>
      <c r="U21" s="7" t="s">
        <v>20</v>
      </c>
      <c r="V21" s="5" t="s">
        <v>42</v>
      </c>
      <c r="W21" s="5" t="s">
        <v>20</v>
      </c>
      <c r="X21" s="16" t="s">
        <v>20</v>
      </c>
      <c r="Y21" s="5" t="s">
        <v>42</v>
      </c>
      <c r="Z21" s="7" t="s">
        <v>153</v>
      </c>
      <c r="AB21" s="10" t="str">
        <f t="shared" si="2"/>
        <v>Tree 20#&lt;Grevillea robusta&gt; - Silk Oak##This tree is not protected by ordinance. It will be removed it is growing within the footprint of the proposed parcel B structure. ##This tree has past heading cuts, resprouting. It is in good condition. ##</v>
      </c>
    </row>
    <row r="22" spans="1:28" ht="28.8" x14ac:dyDescent="0.3">
      <c r="A22" s="5" t="s">
        <v>11</v>
      </c>
      <c r="B22" s="8">
        <v>21</v>
      </c>
      <c r="C22" s="18" t="s">
        <v>50</v>
      </c>
      <c r="D22" s="21" t="s">
        <v>62</v>
      </c>
      <c r="E22" s="7" t="str">
        <f>INDEX('Lookup Tables'!$B$3:$B$35,MATCH(D22,'Lookup Tables'!$A$3:$A$35,0))</f>
        <v>Deodar Cedar</v>
      </c>
      <c r="F22" s="5" t="s">
        <v>26</v>
      </c>
      <c r="G22" s="5">
        <v>32</v>
      </c>
      <c r="H22" s="5"/>
      <c r="I22" s="5"/>
      <c r="J22" s="5"/>
      <c r="K22" s="5"/>
      <c r="L22" s="5"/>
      <c r="M22" s="7" t="str">
        <f t="shared" si="0"/>
        <v>~32''</v>
      </c>
      <c r="N22" s="6">
        <v>25</v>
      </c>
      <c r="O22" s="6">
        <v>40</v>
      </c>
      <c r="P22" s="7" t="s">
        <v>138</v>
      </c>
      <c r="Q22" s="7" t="s">
        <v>31</v>
      </c>
      <c r="R22" s="7" t="str">
        <f t="shared" si="1"/>
        <v>none</v>
      </c>
      <c r="S22" s="5" t="s">
        <v>41</v>
      </c>
      <c r="T22" s="5" t="str">
        <f>INDEX('Lookup Tables'!$F$3:$F$14,MATCH($S22,'Lookup Tables'!$E$3:$E$14,0))</f>
        <v>average</v>
      </c>
      <c r="U22" s="7" t="s">
        <v>20</v>
      </c>
      <c r="V22" s="5" t="s">
        <v>20</v>
      </c>
      <c r="W22" s="5" t="s">
        <v>20</v>
      </c>
      <c r="X22" s="16" t="s">
        <v>20</v>
      </c>
      <c r="Y22" s="5" t="s">
        <v>20</v>
      </c>
      <c r="Z22" s="7"/>
      <c r="AB22" s="10" t="str">
        <f t="shared" si="2"/>
        <v>Tree OP21#&lt;Cedrus deodara&gt; - Deodar Cedar##This tree is not protected by ordinance. It is growing on an adjacent property. It will be retained in the landscape through the proposed project. ##This tree has excessive past thinning, low vigor. It is in average condition. No treatment is recommended. ##</v>
      </c>
    </row>
    <row r="23" spans="1:28" x14ac:dyDescent="0.3">
      <c r="A23" s="5" t="s">
        <v>20</v>
      </c>
      <c r="B23" s="8">
        <v>22</v>
      </c>
      <c r="C23" s="18" t="s">
        <v>50</v>
      </c>
      <c r="D23" s="21" t="s">
        <v>75</v>
      </c>
      <c r="E23" s="7" t="str">
        <f>INDEX('Lookup Tables'!$B$3:$B$35,MATCH(D23,'Lookup Tables'!$A$3:$A$35,0))</f>
        <v>Olive Tree</v>
      </c>
      <c r="F23" s="5"/>
      <c r="G23" s="5">
        <v>25</v>
      </c>
      <c r="H23" s="5"/>
      <c r="I23" s="5"/>
      <c r="J23" s="5"/>
      <c r="K23" s="5"/>
      <c r="L23" s="5"/>
      <c r="M23" s="7" t="str">
        <f t="shared" si="0"/>
        <v>25''</v>
      </c>
      <c r="N23" s="23" t="s">
        <v>128</v>
      </c>
      <c r="O23" s="23" t="s">
        <v>128</v>
      </c>
      <c r="P23" s="7" t="s">
        <v>134</v>
      </c>
      <c r="Q23" s="7" t="s">
        <v>70</v>
      </c>
      <c r="R23" s="7" t="str">
        <f t="shared" si="1"/>
        <v>Remove</v>
      </c>
      <c r="S23" s="5" t="s">
        <v>39</v>
      </c>
      <c r="T23" s="5" t="str">
        <f>INDEX('Lookup Tables'!$F$3:$F$14,MATCH($S23,'Lookup Tables'!$E$3:$E$14,0))</f>
        <v>very poor</v>
      </c>
      <c r="U23" s="7" t="s">
        <v>20</v>
      </c>
      <c r="V23" s="5" t="s">
        <v>42</v>
      </c>
      <c r="W23" s="5" t="s">
        <v>20</v>
      </c>
      <c r="X23" s="16" t="s">
        <v>20</v>
      </c>
      <c r="Y23" s="5" t="s">
        <v>42</v>
      </c>
      <c r="Z23" s="7" t="s">
        <v>153</v>
      </c>
      <c r="AB23" s="10" t="str">
        <f t="shared" si="2"/>
        <v xml:space="preserve">Tree 22#&lt;Olea europaea&gt; - Olive Tree##This tree is not protected by ordinance. It will be removed because it is a dead stump. </v>
      </c>
    </row>
    <row r="24" spans="1:28" ht="28.8" x14ac:dyDescent="0.3">
      <c r="A24" s="5" t="s">
        <v>20</v>
      </c>
      <c r="B24" s="8">
        <v>23</v>
      </c>
      <c r="C24" s="18">
        <v>6894</v>
      </c>
      <c r="D24" s="21" t="s">
        <v>80</v>
      </c>
      <c r="E24" s="7" t="str">
        <f>INDEX('Lookup Tables'!$B$3:$B$35,MATCH(D24,'Lookup Tables'!$A$3:$A$35,0))</f>
        <v>Chinaberry</v>
      </c>
      <c r="F24" s="5"/>
      <c r="G24" s="5">
        <v>21</v>
      </c>
      <c r="H24" s="5"/>
      <c r="I24" s="5"/>
      <c r="J24" s="5"/>
      <c r="K24" s="5"/>
      <c r="L24" s="5"/>
      <c r="M24" s="7" t="str">
        <f t="shared" si="0"/>
        <v>21''</v>
      </c>
      <c r="N24" s="6">
        <v>45</v>
      </c>
      <c r="O24" s="6">
        <v>42</v>
      </c>
      <c r="P24" s="7" t="s">
        <v>139</v>
      </c>
      <c r="Q24" s="7" t="s">
        <v>31</v>
      </c>
      <c r="R24" s="7" t="str">
        <f t="shared" si="1"/>
        <v>none</v>
      </c>
      <c r="S24" s="5" t="s">
        <v>36</v>
      </c>
      <c r="T24" s="5" t="str">
        <f>INDEX('Lookup Tables'!$F$3:$F$14,MATCH($S24,'Lookup Tables'!$E$3:$E$14,0))</f>
        <v>good</v>
      </c>
      <c r="U24" s="7" t="s">
        <v>20</v>
      </c>
      <c r="V24" s="5" t="s">
        <v>20</v>
      </c>
      <c r="W24" s="5" t="s">
        <v>20</v>
      </c>
      <c r="X24" s="16" t="s">
        <v>20</v>
      </c>
      <c r="Y24" s="5" t="s">
        <v>20</v>
      </c>
      <c r="Z24" s="7"/>
      <c r="AB24" s="10" t="str">
        <f t="shared" si="2"/>
        <v>Tree 23#&lt;Melia azedarach&gt; - Chinaberry##This tree is not protected by ordinance. It will be retained in the landscape through the proposed project. ##This tree has prevailing lean towards street. It is in good condition. No treatment is recommended. ##</v>
      </c>
    </row>
    <row r="25" spans="1:28" ht="28.8" x14ac:dyDescent="0.3">
      <c r="A25" s="5" t="s">
        <v>20</v>
      </c>
      <c r="B25" s="8">
        <v>24</v>
      </c>
      <c r="C25" s="18">
        <v>6895</v>
      </c>
      <c r="D25" s="21" t="s">
        <v>81</v>
      </c>
      <c r="E25" s="7" t="str">
        <f>INDEX('Lookup Tables'!$B$3:$B$35,MATCH(D25,'Lookup Tables'!$A$3:$A$35,0))</f>
        <v>Chinese Windmill Palm</v>
      </c>
      <c r="F25" s="5"/>
      <c r="G25" s="5">
        <v>7</v>
      </c>
      <c r="H25" s="5"/>
      <c r="I25" s="5"/>
      <c r="J25" s="5"/>
      <c r="K25" s="5"/>
      <c r="L25" s="5"/>
      <c r="M25" s="7" t="str">
        <f t="shared" si="0"/>
        <v>7''</v>
      </c>
      <c r="N25" s="22">
        <v>30</v>
      </c>
      <c r="O25" s="6">
        <v>5</v>
      </c>
      <c r="P25" s="7" t="s">
        <v>28</v>
      </c>
      <c r="Q25" s="7" t="s">
        <v>31</v>
      </c>
      <c r="R25" s="7" t="str">
        <f t="shared" si="1"/>
        <v>none</v>
      </c>
      <c r="S25" s="5" t="s">
        <v>32</v>
      </c>
      <c r="T25" s="5" t="str">
        <f>INDEX('Lookup Tables'!$F$3:$F$14,MATCH($S25,'Lookup Tables'!$E$3:$E$14,0))</f>
        <v>excellent</v>
      </c>
      <c r="U25" s="7" t="s">
        <v>20</v>
      </c>
      <c r="V25" s="5" t="s">
        <v>20</v>
      </c>
      <c r="W25" s="5" t="s">
        <v>20</v>
      </c>
      <c r="X25" s="16" t="s">
        <v>20</v>
      </c>
      <c r="Y25" s="5" t="s">
        <v>20</v>
      </c>
      <c r="Z25" s="7"/>
      <c r="AB25" s="10" t="str">
        <f t="shared" si="2"/>
        <v>Tree 24#&lt;Trachycarpus fortunii&gt; - Chinese Windmill Palm##This tree is not protected by ordinance. It will be retained in the landscape through the proposed project. ##This tree is healthy. No treatment is recommended. ##</v>
      </c>
    </row>
    <row r="26" spans="1:28" ht="28.8" x14ac:dyDescent="0.3">
      <c r="A26" s="5" t="s">
        <v>20</v>
      </c>
      <c r="B26" s="8">
        <v>25</v>
      </c>
      <c r="C26" s="18">
        <v>6896</v>
      </c>
      <c r="D26" s="21" t="s">
        <v>82</v>
      </c>
      <c r="E26" s="7" t="str">
        <f>INDEX('Lookup Tables'!$B$3:$B$35,MATCH(D26,'Lookup Tables'!$A$3:$A$35,0))</f>
        <v>Edible Fig</v>
      </c>
      <c r="F26" s="5"/>
      <c r="G26" s="5">
        <v>2</v>
      </c>
      <c r="H26" s="5">
        <v>2</v>
      </c>
      <c r="I26" s="5">
        <v>1</v>
      </c>
      <c r="J26" s="5">
        <v>0.75</v>
      </c>
      <c r="K26" s="5"/>
      <c r="L26" s="5"/>
      <c r="M26" s="7" t="str">
        <f t="shared" si="0"/>
        <v>2'', 2'', 1'', 0.75''</v>
      </c>
      <c r="N26" s="6">
        <v>12</v>
      </c>
      <c r="O26" s="6">
        <v>9</v>
      </c>
      <c r="P26" s="7" t="s">
        <v>28</v>
      </c>
      <c r="Q26" s="7" t="s">
        <v>31</v>
      </c>
      <c r="R26" s="7" t="str">
        <f t="shared" si="1"/>
        <v>none</v>
      </c>
      <c r="S26" s="5" t="s">
        <v>32</v>
      </c>
      <c r="T26" s="5" t="str">
        <f>INDEX('Lookup Tables'!$F$3:$F$14,MATCH($S26,'Lookup Tables'!$E$3:$E$14,0))</f>
        <v>excellent</v>
      </c>
      <c r="U26" s="7" t="s">
        <v>20</v>
      </c>
      <c r="V26" s="5" t="s">
        <v>20</v>
      </c>
      <c r="W26" s="5" t="s">
        <v>42</v>
      </c>
      <c r="X26" s="16" t="s">
        <v>20</v>
      </c>
      <c r="Y26" s="5" t="s">
        <v>20</v>
      </c>
      <c r="Z26" s="7"/>
      <c r="AB26" s="10" t="str">
        <f t="shared" si="2"/>
        <v>Tree 25#&lt;Ficus carica&gt; - Edible Fig##This tree is not protected by ordinance. It will be retained in the landscape through the proposed project. ##This tree is healthy. No treatment is recommended. ##</v>
      </c>
    </row>
    <row r="27" spans="1:28" ht="28.8" x14ac:dyDescent="0.3">
      <c r="A27" s="5" t="s">
        <v>20</v>
      </c>
      <c r="B27" s="8">
        <v>26</v>
      </c>
      <c r="C27" s="18">
        <v>6897</v>
      </c>
      <c r="D27" s="21" t="s">
        <v>83</v>
      </c>
      <c r="E27" s="7" t="str">
        <f>INDEX('Lookup Tables'!$B$3:$B$35,MATCH(D27,'Lookup Tables'!$A$3:$A$35,0))</f>
        <v>Japanese Cheesewood</v>
      </c>
      <c r="F27" s="5"/>
      <c r="G27" s="5">
        <v>7</v>
      </c>
      <c r="H27" s="5" t="s">
        <v>121</v>
      </c>
      <c r="I27" s="5" t="s">
        <v>122</v>
      </c>
      <c r="J27" s="5"/>
      <c r="K27" s="5"/>
      <c r="L27" s="5"/>
      <c r="M27" s="7" t="str">
        <f t="shared" si="0"/>
        <v>7'', 4x5'', 3x4''</v>
      </c>
      <c r="N27" s="6">
        <v>12</v>
      </c>
      <c r="O27" s="6">
        <v>20</v>
      </c>
      <c r="P27" s="7" t="s">
        <v>28</v>
      </c>
      <c r="Q27" s="7" t="s">
        <v>31</v>
      </c>
      <c r="R27" s="7" t="str">
        <f t="shared" si="1"/>
        <v>Remove</v>
      </c>
      <c r="S27" s="5" t="s">
        <v>32</v>
      </c>
      <c r="T27" s="5" t="str">
        <f>INDEX('Lookup Tables'!$F$3:$F$14,MATCH($S27,'Lookup Tables'!$E$3:$E$14,0))</f>
        <v>excellent</v>
      </c>
      <c r="U27" s="7" t="s">
        <v>20</v>
      </c>
      <c r="V27" s="5" t="s">
        <v>42</v>
      </c>
      <c r="W27" s="5" t="s">
        <v>20</v>
      </c>
      <c r="X27" s="16" t="s">
        <v>20</v>
      </c>
      <c r="Y27" s="5" t="s">
        <v>42</v>
      </c>
      <c r="Z27" s="7" t="s">
        <v>154</v>
      </c>
      <c r="AB27" s="10" t="str">
        <f t="shared" si="2"/>
        <v>Tree 26#&lt;Pittosporum tobira&gt; - Japanese Cheesewood##This tree is not protected by ordinance. It will be removed it is growing within the footprint of the proposed parcel A driveway. ##This tree is healthy. ##</v>
      </c>
    </row>
    <row r="28" spans="1:28" x14ac:dyDescent="0.3">
      <c r="A28" s="5" t="s">
        <v>20</v>
      </c>
      <c r="B28" s="8">
        <v>27</v>
      </c>
      <c r="C28" s="18">
        <v>6898</v>
      </c>
      <c r="D28" s="21" t="s">
        <v>84</v>
      </c>
      <c r="E28" s="7" t="str">
        <f>INDEX('Lookup Tables'!$B$3:$B$35,MATCH(D28,'Lookup Tables'!$A$3:$A$35,0))</f>
        <v>Loquat</v>
      </c>
      <c r="F28" s="5"/>
      <c r="G28" s="5">
        <v>4.5</v>
      </c>
      <c r="H28" s="5">
        <v>4</v>
      </c>
      <c r="I28" s="5"/>
      <c r="J28" s="5"/>
      <c r="K28" s="5"/>
      <c r="L28" s="5"/>
      <c r="M28" s="7" t="str">
        <f t="shared" si="0"/>
        <v>4.5'', 4''</v>
      </c>
      <c r="N28" s="6">
        <v>20</v>
      </c>
      <c r="O28" s="6">
        <v>15</v>
      </c>
      <c r="P28" s="7" t="s">
        <v>28</v>
      </c>
      <c r="Q28" s="7" t="s">
        <v>31</v>
      </c>
      <c r="R28" s="7" t="str">
        <f t="shared" si="1"/>
        <v>Remove</v>
      </c>
      <c r="S28" s="5" t="s">
        <v>32</v>
      </c>
      <c r="T28" s="5" t="str">
        <f>INDEX('Lookup Tables'!$F$3:$F$14,MATCH($S28,'Lookup Tables'!$E$3:$E$14,0))</f>
        <v>excellent</v>
      </c>
      <c r="U28" s="7" t="s">
        <v>20</v>
      </c>
      <c r="V28" s="5" t="s">
        <v>42</v>
      </c>
      <c r="W28" s="5" t="s">
        <v>20</v>
      </c>
      <c r="X28" s="16" t="s">
        <v>20</v>
      </c>
      <c r="Y28" s="5" t="s">
        <v>42</v>
      </c>
      <c r="Z28" s="7" t="s">
        <v>154</v>
      </c>
      <c r="AB28" s="10" t="str">
        <f t="shared" si="2"/>
        <v>Tree 27#&lt;Eriobotrya japonica&gt; - Loquat##This tree is not protected by ordinance. It will be removed it is growing within the footprint of the proposed parcel A driveway. ##This tree is healthy. ##</v>
      </c>
    </row>
    <row r="29" spans="1:28" x14ac:dyDescent="0.3">
      <c r="A29" s="5" t="s">
        <v>20</v>
      </c>
      <c r="B29" s="8">
        <v>28</v>
      </c>
      <c r="C29" s="18">
        <v>6899</v>
      </c>
      <c r="D29" s="21" t="s">
        <v>80</v>
      </c>
      <c r="E29" s="7" t="str">
        <f>INDEX('Lookup Tables'!$B$3:$B$35,MATCH(D29,'Lookup Tables'!$A$3:$A$35,0))</f>
        <v>Chinaberry</v>
      </c>
      <c r="F29" s="5"/>
      <c r="G29" s="5">
        <v>25</v>
      </c>
      <c r="H29" s="5"/>
      <c r="I29" s="5"/>
      <c r="J29" s="5"/>
      <c r="K29" s="5"/>
      <c r="L29" s="5"/>
      <c r="M29" s="7" t="str">
        <f t="shared" si="0"/>
        <v>25''</v>
      </c>
      <c r="N29" s="6">
        <v>27</v>
      </c>
      <c r="O29" s="6">
        <v>25</v>
      </c>
      <c r="P29" s="7" t="s">
        <v>30</v>
      </c>
      <c r="Q29" s="7" t="s">
        <v>31</v>
      </c>
      <c r="R29" s="7" t="str">
        <f t="shared" si="1"/>
        <v>Remove</v>
      </c>
      <c r="S29" s="5" t="s">
        <v>37</v>
      </c>
      <c r="T29" s="5" t="str">
        <f>INDEX('Lookup Tables'!$F$3:$F$14,MATCH($S29,'Lookup Tables'!$E$3:$E$14,0))</f>
        <v>average</v>
      </c>
      <c r="U29" s="7" t="s">
        <v>20</v>
      </c>
      <c r="V29" s="5" t="s">
        <v>42</v>
      </c>
      <c r="W29" s="5" t="s">
        <v>20</v>
      </c>
      <c r="X29" s="16" t="s">
        <v>20</v>
      </c>
      <c r="Y29" s="5" t="s">
        <v>42</v>
      </c>
      <c r="Z29" s="7" t="s">
        <v>154</v>
      </c>
      <c r="AB29" s="10" t="str">
        <f t="shared" si="2"/>
        <v>Tree 28#&lt;Melia azedarach&gt; - Chinaberry##This tree is not protected by ordinance. It will be removed it is growing within the footprint of the proposed parcel A driveway. ##This tree has heat/drought stress. It is in average condition. ##</v>
      </c>
    </row>
    <row r="30" spans="1:28" ht="28.8" x14ac:dyDescent="0.3">
      <c r="A30" s="5" t="s">
        <v>20</v>
      </c>
      <c r="B30" s="8">
        <v>29</v>
      </c>
      <c r="C30" s="18">
        <v>6900</v>
      </c>
      <c r="D30" s="21" t="s">
        <v>75</v>
      </c>
      <c r="E30" s="7" t="str">
        <f>INDEX('Lookup Tables'!$B$3:$B$35,MATCH(D30,'Lookup Tables'!$A$3:$A$35,0))</f>
        <v>Olive Tree</v>
      </c>
      <c r="F30" s="5"/>
      <c r="G30" s="5">
        <v>29</v>
      </c>
      <c r="H30" s="5">
        <v>24</v>
      </c>
      <c r="I30" s="5">
        <v>11</v>
      </c>
      <c r="J30" s="5"/>
      <c r="K30" s="5"/>
      <c r="L30" s="5"/>
      <c r="M30" s="7" t="str">
        <f t="shared" si="0"/>
        <v>29'', 24'', 11''</v>
      </c>
      <c r="N30" s="6">
        <v>42</v>
      </c>
      <c r="O30" s="6">
        <v>39</v>
      </c>
      <c r="P30" s="7" t="s">
        <v>140</v>
      </c>
      <c r="Q30" s="7" t="s">
        <v>148</v>
      </c>
      <c r="R30" s="7" t="str">
        <f t="shared" si="1"/>
        <v>prune off splitting branch</v>
      </c>
      <c r="S30" s="5" t="s">
        <v>32</v>
      </c>
      <c r="T30" s="5" t="str">
        <f>INDEX('Lookup Tables'!$F$3:$F$14,MATCH($S30,'Lookup Tables'!$E$3:$E$14,0))</f>
        <v>excellent</v>
      </c>
      <c r="U30" s="7" t="s">
        <v>20</v>
      </c>
      <c r="V30" s="5" t="s">
        <v>20</v>
      </c>
      <c r="W30" s="5" t="s">
        <v>20</v>
      </c>
      <c r="X30" s="16" t="s">
        <v>20</v>
      </c>
      <c r="Y30" s="5" t="s">
        <v>20</v>
      </c>
      <c r="Z30" s="7"/>
      <c r="AB30" s="10" t="str">
        <f t="shared" si="2"/>
        <v>Tree 29#&lt;Olea europaea&gt; - Olive Tree##This tree is not protected by ordinance. It will be retained in the landscape through the proposed project. ##This tree has splitting branch, healthy canopy. It is in excellent condition. I recommend prune off splitting branch. ##</v>
      </c>
    </row>
    <row r="31" spans="1:28" x14ac:dyDescent="0.3">
      <c r="A31" s="5" t="s">
        <v>20</v>
      </c>
      <c r="B31" s="8">
        <v>30</v>
      </c>
      <c r="C31" s="18">
        <v>6901</v>
      </c>
      <c r="D31" s="21" t="s">
        <v>62</v>
      </c>
      <c r="E31" s="7" t="str">
        <f>INDEX('Lookup Tables'!$B$3:$B$35,MATCH(D31,'Lookup Tables'!$A$3:$A$35,0))</f>
        <v>Deodar Cedar</v>
      </c>
      <c r="F31" s="5"/>
      <c r="G31" s="5">
        <v>43</v>
      </c>
      <c r="H31" s="5"/>
      <c r="I31" s="5"/>
      <c r="J31" s="5"/>
      <c r="K31" s="5"/>
      <c r="L31" s="5"/>
      <c r="M31" s="7" t="str">
        <f t="shared" si="0"/>
        <v>43''</v>
      </c>
      <c r="N31" s="6">
        <v>75</v>
      </c>
      <c r="O31" s="6">
        <v>60</v>
      </c>
      <c r="P31" s="7" t="s">
        <v>28</v>
      </c>
      <c r="Q31" s="7" t="s">
        <v>31</v>
      </c>
      <c r="R31" s="7" t="str">
        <f t="shared" si="1"/>
        <v>none</v>
      </c>
      <c r="S31" s="5" t="s">
        <v>32</v>
      </c>
      <c r="T31" s="5" t="str">
        <f>INDEX('Lookup Tables'!$F$3:$F$14,MATCH($S31,'Lookup Tables'!$E$3:$E$14,0))</f>
        <v>excellent</v>
      </c>
      <c r="U31" s="7" t="s">
        <v>20</v>
      </c>
      <c r="V31" s="5" t="s">
        <v>20</v>
      </c>
      <c r="W31" s="5" t="s">
        <v>20</v>
      </c>
      <c r="X31" s="16" t="s">
        <v>20</v>
      </c>
      <c r="Y31" s="5" t="s">
        <v>20</v>
      </c>
      <c r="Z31" s="7"/>
      <c r="AB31" s="10" t="str">
        <f t="shared" si="2"/>
        <v>Tree 30#&lt;Cedrus deodara&gt; - Deodar Cedar##This tree is not protected by ordinance. It will be retained in the landscape through the proposed project. ##This tree is healthy. No treatment is recommended. ##</v>
      </c>
    </row>
    <row r="32" spans="1:28" ht="28.8" x14ac:dyDescent="0.3">
      <c r="A32" s="5" t="s">
        <v>20</v>
      </c>
      <c r="B32" s="8">
        <v>31</v>
      </c>
      <c r="C32" s="18">
        <v>6902</v>
      </c>
      <c r="D32" s="21" t="s">
        <v>85</v>
      </c>
      <c r="E32" s="7" t="str">
        <f>INDEX('Lookup Tables'!$B$3:$B$35,MATCH(D32,'Lookup Tables'!$A$3:$A$35,0))</f>
        <v>Citrus</v>
      </c>
      <c r="F32" s="5"/>
      <c r="G32" s="5">
        <v>9</v>
      </c>
      <c r="H32" s="5">
        <v>7</v>
      </c>
      <c r="I32" s="5"/>
      <c r="J32" s="5"/>
      <c r="K32" s="5"/>
      <c r="L32" s="5"/>
      <c r="M32" s="7" t="str">
        <f t="shared" si="0"/>
        <v>9'', 7''</v>
      </c>
      <c r="N32" s="6">
        <v>21</v>
      </c>
      <c r="O32" s="6">
        <v>18</v>
      </c>
      <c r="P32" s="7" t="s">
        <v>141</v>
      </c>
      <c r="Q32" s="7" t="s">
        <v>149</v>
      </c>
      <c r="R32" s="7" t="str">
        <f t="shared" si="1"/>
        <v>supplemental irrigation</v>
      </c>
      <c r="S32" s="5" t="s">
        <v>37</v>
      </c>
      <c r="T32" s="5" t="str">
        <f>INDEX('Lookup Tables'!$F$3:$F$14,MATCH($S32,'Lookup Tables'!$E$3:$E$14,0))</f>
        <v>average</v>
      </c>
      <c r="U32" s="7" t="s">
        <v>20</v>
      </c>
      <c r="V32" s="5" t="s">
        <v>20</v>
      </c>
      <c r="W32" s="5" t="s">
        <v>20</v>
      </c>
      <c r="X32" s="16" t="s">
        <v>20</v>
      </c>
      <c r="Y32" s="5" t="s">
        <v>20</v>
      </c>
      <c r="Z32" s="7"/>
      <c r="AB32" s="10" t="str">
        <f t="shared" si="2"/>
        <v>Tree 31#&lt;Citrus sp.&gt; - Citrus##This tree is not protected by ordinance. It will be retained in the landscape through the proposed project. ##This tree has trunk mech. Inj., heat/drought stress. It is in average condition. I recommend supplemental irrigation. ##</v>
      </c>
    </row>
    <row r="33" spans="1:28" ht="28.8" x14ac:dyDescent="0.3">
      <c r="A33" s="5" t="s">
        <v>20</v>
      </c>
      <c r="B33" s="8">
        <v>32</v>
      </c>
      <c r="C33" s="18">
        <v>6903</v>
      </c>
      <c r="D33" s="21" t="s">
        <v>86</v>
      </c>
      <c r="E33" s="7" t="str">
        <f>INDEX('Lookup Tables'!$B$3:$B$35,MATCH(D33,'Lookup Tables'!$A$3:$A$35,0))</f>
        <v>Brush Cherry</v>
      </c>
      <c r="F33" s="5"/>
      <c r="G33" s="5">
        <v>9</v>
      </c>
      <c r="H33" s="5"/>
      <c r="I33" s="5"/>
      <c r="J33" s="5"/>
      <c r="K33" s="5"/>
      <c r="L33" s="5"/>
      <c r="M33" s="7" t="str">
        <f t="shared" si="0"/>
        <v>9''</v>
      </c>
      <c r="N33" s="6">
        <v>30</v>
      </c>
      <c r="O33" s="6">
        <v>24</v>
      </c>
      <c r="P33" s="7" t="s">
        <v>142</v>
      </c>
      <c r="Q33" s="7" t="s">
        <v>31</v>
      </c>
      <c r="R33" s="7" t="str">
        <f t="shared" si="1"/>
        <v>none</v>
      </c>
      <c r="S33" s="5" t="s">
        <v>34</v>
      </c>
      <c r="T33" s="5" t="str">
        <f>INDEX('Lookup Tables'!$F$3:$F$14,MATCH($S33,'Lookup Tables'!$E$3:$E$14,0))</f>
        <v>good</v>
      </c>
      <c r="U33" s="7" t="s">
        <v>20</v>
      </c>
      <c r="V33" s="5" t="s">
        <v>20</v>
      </c>
      <c r="W33" s="5" t="s">
        <v>20</v>
      </c>
      <c r="X33" s="16" t="s">
        <v>20</v>
      </c>
      <c r="Y33" s="5" t="s">
        <v>20</v>
      </c>
      <c r="Z33" s="7"/>
      <c r="AB33" s="10" t="str">
        <f t="shared" si="2"/>
        <v>Tree 32#&lt;Syzygium australe&gt; - Brush Cherry##This tree is not protected by ordinance. It will be retained in the landscape through the proposed project. ##This tree has partial suppression by competition. It is in good condition. No treatment is recommended. ##</v>
      </c>
    </row>
    <row r="34" spans="1:28" ht="28.8" x14ac:dyDescent="0.3">
      <c r="A34" s="5" t="s">
        <v>20</v>
      </c>
      <c r="B34" s="8">
        <v>33</v>
      </c>
      <c r="C34" s="18">
        <v>6904</v>
      </c>
      <c r="D34" s="21" t="s">
        <v>86</v>
      </c>
      <c r="E34" s="7" t="str">
        <f>INDEX('Lookup Tables'!$B$3:$B$35,MATCH(D34,'Lookup Tables'!$A$3:$A$35,0))</f>
        <v>Brush Cherry</v>
      </c>
      <c r="F34" s="5"/>
      <c r="G34" s="5">
        <v>15</v>
      </c>
      <c r="H34" s="5"/>
      <c r="I34" s="5"/>
      <c r="J34" s="5"/>
      <c r="K34" s="5"/>
      <c r="L34" s="5"/>
      <c r="M34" s="7" t="str">
        <f t="shared" si="0"/>
        <v>15''</v>
      </c>
      <c r="N34" s="6">
        <v>30</v>
      </c>
      <c r="O34" s="6">
        <v>24</v>
      </c>
      <c r="P34" s="7" t="s">
        <v>142</v>
      </c>
      <c r="Q34" s="7" t="s">
        <v>31</v>
      </c>
      <c r="R34" s="7" t="str">
        <f t="shared" ref="R34:R65" si="3">IF(V34="Yes","Remove",Q34)</f>
        <v>none</v>
      </c>
      <c r="S34" s="5" t="s">
        <v>34</v>
      </c>
      <c r="T34" s="5" t="str">
        <f>INDEX('Lookup Tables'!$F$3:$F$14,MATCH($S34,'Lookup Tables'!$E$3:$E$14,0))</f>
        <v>good</v>
      </c>
      <c r="U34" s="7" t="s">
        <v>20</v>
      </c>
      <c r="V34" s="5" t="s">
        <v>20</v>
      </c>
      <c r="W34" s="5" t="s">
        <v>20</v>
      </c>
      <c r="X34" s="16" t="s">
        <v>20</v>
      </c>
      <c r="Y34" s="5" t="s">
        <v>20</v>
      </c>
      <c r="Z34" s="7"/>
      <c r="AB34" s="10" t="str">
        <f t="shared" si="2"/>
        <v>Tree 33#&lt;Syzygium australe&gt; - Brush Cherry##This tree is not protected by ordinance. It will be retained in the landscape through the proposed project. ##This tree has partial suppression by competition. It is in good condition. No treatment is recommended. ##</v>
      </c>
    </row>
    <row r="35" spans="1:28" x14ac:dyDescent="0.3">
      <c r="A35" s="5" t="s">
        <v>20</v>
      </c>
      <c r="B35" s="8">
        <v>34</v>
      </c>
      <c r="C35" s="18">
        <v>6905</v>
      </c>
      <c r="D35" s="21" t="s">
        <v>87</v>
      </c>
      <c r="E35" s="7" t="str">
        <f>INDEX('Lookup Tables'!$B$3:$B$35,MATCH(D35,'Lookup Tables'!$A$3:$A$35,0))</f>
        <v>Privet</v>
      </c>
      <c r="F35" s="5"/>
      <c r="G35" s="5">
        <v>10</v>
      </c>
      <c r="H35" s="5">
        <v>9</v>
      </c>
      <c r="I35" s="5"/>
      <c r="J35" s="5"/>
      <c r="K35" s="5"/>
      <c r="L35" s="5"/>
      <c r="M35" s="7" t="str">
        <f t="shared" si="0"/>
        <v>10'', 9''</v>
      </c>
      <c r="N35" s="6">
        <v>27</v>
      </c>
      <c r="O35" s="6">
        <v>24</v>
      </c>
      <c r="P35" s="7" t="s">
        <v>143</v>
      </c>
      <c r="Q35" s="7" t="s">
        <v>31</v>
      </c>
      <c r="R35" s="7" t="str">
        <f t="shared" si="3"/>
        <v>none</v>
      </c>
      <c r="S35" s="5" t="s">
        <v>34</v>
      </c>
      <c r="T35" s="5" t="str">
        <f>INDEX('Lookup Tables'!$F$3:$F$14,MATCH($S35,'Lookup Tables'!$E$3:$E$14,0))</f>
        <v>good</v>
      </c>
      <c r="U35" s="7" t="s">
        <v>20</v>
      </c>
      <c r="V35" s="5" t="s">
        <v>20</v>
      </c>
      <c r="W35" s="5" t="s">
        <v>20</v>
      </c>
      <c r="X35" s="16" t="s">
        <v>20</v>
      </c>
      <c r="Y35" s="5" t="s">
        <v>20</v>
      </c>
      <c r="Z35" s="7"/>
      <c r="AB35" s="10" t="str">
        <f t="shared" si="2"/>
        <v>Tree 34#&lt;Ligustrum sp.&gt; - Privet##This tree is not protected by ordinance. It will be retained in the landscape through the proposed project. ##This tree has co-dom stems, healthy. It is in good condition. No treatment is recommended. ##</v>
      </c>
    </row>
    <row r="36" spans="1:28" ht="43.2" x14ac:dyDescent="0.3">
      <c r="A36" s="5" t="s">
        <v>20</v>
      </c>
      <c r="B36" s="8">
        <v>35</v>
      </c>
      <c r="C36" s="18">
        <v>6906</v>
      </c>
      <c r="D36" s="21" t="s">
        <v>82</v>
      </c>
      <c r="E36" s="7" t="str">
        <f>INDEX('Lookup Tables'!$B$3:$B$35,MATCH(D36,'Lookup Tables'!$A$3:$A$35,0))</f>
        <v>Edible Fig</v>
      </c>
      <c r="F36" s="5"/>
      <c r="G36" s="5">
        <v>8</v>
      </c>
      <c r="H36" s="5">
        <v>6</v>
      </c>
      <c r="I36" s="5" t="s">
        <v>123</v>
      </c>
      <c r="J36" s="5">
        <v>4</v>
      </c>
      <c r="K36" s="5">
        <v>3</v>
      </c>
      <c r="L36" s="5"/>
      <c r="M36" s="7" t="str">
        <f t="shared" si="0"/>
        <v>8'', 6'', 3x5'', 4'', 3''</v>
      </c>
      <c r="N36" s="6">
        <v>30</v>
      </c>
      <c r="O36" s="6">
        <v>35</v>
      </c>
      <c r="P36" s="7" t="s">
        <v>28</v>
      </c>
      <c r="Q36" s="7" t="s">
        <v>31</v>
      </c>
      <c r="R36" s="7" t="str">
        <f t="shared" si="3"/>
        <v>none</v>
      </c>
      <c r="S36" s="5" t="s">
        <v>32</v>
      </c>
      <c r="T36" s="5" t="str">
        <f>INDEX('Lookup Tables'!$F$3:$F$14,MATCH($S36,'Lookup Tables'!$E$3:$E$14,0))</f>
        <v>excellent</v>
      </c>
      <c r="U36" s="7" t="s">
        <v>20</v>
      </c>
      <c r="V36" s="5" t="s">
        <v>20</v>
      </c>
      <c r="W36" s="5" t="s">
        <v>20</v>
      </c>
      <c r="X36" s="16" t="s">
        <v>20</v>
      </c>
      <c r="Y36" s="5" t="s">
        <v>20</v>
      </c>
      <c r="Z36" s="7"/>
      <c r="AB36" s="10" t="str">
        <f t="shared" si="2"/>
        <v>Tree 35#&lt;Ficus carica&gt; - Edible Fig##This tree is not protected by ordinance. It will be retained in the landscape through the proposed project. ##This tree is healthy. No treatment is recommended. ##</v>
      </c>
    </row>
    <row r="37" spans="1:28" ht="28.8" x14ac:dyDescent="0.3">
      <c r="A37" s="5" t="s">
        <v>20</v>
      </c>
      <c r="B37" s="8">
        <v>36</v>
      </c>
      <c r="C37" s="18">
        <v>6907</v>
      </c>
      <c r="D37" s="21" t="s">
        <v>88</v>
      </c>
      <c r="E37" s="7" t="str">
        <f>INDEX('Lookup Tables'!$B$3:$B$35,MATCH(D37,'Lookup Tables'!$A$3:$A$35,0))</f>
        <v>Indian Laurel Fig</v>
      </c>
      <c r="F37" s="5"/>
      <c r="G37" s="5">
        <v>9</v>
      </c>
      <c r="H37" s="5"/>
      <c r="I37" s="5"/>
      <c r="J37" s="5"/>
      <c r="K37" s="5"/>
      <c r="L37" s="5"/>
      <c r="M37" s="7" t="str">
        <f t="shared" si="0"/>
        <v>9''</v>
      </c>
      <c r="N37" s="6">
        <v>30</v>
      </c>
      <c r="O37" s="6">
        <v>24</v>
      </c>
      <c r="P37" s="7" t="s">
        <v>142</v>
      </c>
      <c r="Q37" s="7" t="s">
        <v>31</v>
      </c>
      <c r="R37" s="7" t="str">
        <f t="shared" si="3"/>
        <v>none</v>
      </c>
      <c r="S37" s="5" t="s">
        <v>34</v>
      </c>
      <c r="T37" s="5" t="str">
        <f>INDEX('Lookup Tables'!$F$3:$F$14,MATCH($S37,'Lookup Tables'!$E$3:$E$14,0))</f>
        <v>good</v>
      </c>
      <c r="U37" s="7" t="s">
        <v>20</v>
      </c>
      <c r="V37" s="5" t="s">
        <v>20</v>
      </c>
      <c r="W37" s="5" t="s">
        <v>20</v>
      </c>
      <c r="X37" s="16" t="s">
        <v>20</v>
      </c>
      <c r="Y37" s="5" t="s">
        <v>20</v>
      </c>
      <c r="Z37" s="7"/>
      <c r="AB37" s="10" t="str">
        <f t="shared" si="2"/>
        <v>Tree 36#&lt;Ficus microcarpa&gt; - Indian Laurel Fig##This tree is not protected by ordinance. It will be retained in the landscape through the proposed project. ##This tree has partial suppression by competition. It is in good condition. No treatment is recommended. ##</v>
      </c>
    </row>
    <row r="38" spans="1:28" ht="28.8" x14ac:dyDescent="0.3">
      <c r="A38" s="5" t="s">
        <v>20</v>
      </c>
      <c r="B38" s="8">
        <v>37</v>
      </c>
      <c r="C38" s="18">
        <v>6908</v>
      </c>
      <c r="D38" s="21" t="s">
        <v>88</v>
      </c>
      <c r="E38" s="7" t="str">
        <f>INDEX('Lookup Tables'!$B$3:$B$35,MATCH(D38,'Lookup Tables'!$A$3:$A$35,0))</f>
        <v>Indian Laurel Fig</v>
      </c>
      <c r="F38" s="5"/>
      <c r="G38" s="5">
        <v>8</v>
      </c>
      <c r="H38" s="5"/>
      <c r="I38" s="5"/>
      <c r="J38" s="5"/>
      <c r="K38" s="5"/>
      <c r="L38" s="5"/>
      <c r="M38" s="7" t="str">
        <f t="shared" si="0"/>
        <v>8''</v>
      </c>
      <c r="N38" s="6">
        <v>33</v>
      </c>
      <c r="O38" s="6">
        <v>27</v>
      </c>
      <c r="P38" s="7" t="s">
        <v>142</v>
      </c>
      <c r="Q38" s="7" t="s">
        <v>31</v>
      </c>
      <c r="R38" s="7" t="str">
        <f t="shared" si="3"/>
        <v>none</v>
      </c>
      <c r="S38" s="5" t="s">
        <v>34</v>
      </c>
      <c r="T38" s="5" t="str">
        <f>INDEX('Lookup Tables'!$F$3:$F$14,MATCH($S38,'Lookup Tables'!$E$3:$E$14,0))</f>
        <v>good</v>
      </c>
      <c r="U38" s="7" t="s">
        <v>20</v>
      </c>
      <c r="V38" s="5" t="s">
        <v>20</v>
      </c>
      <c r="W38" s="5" t="s">
        <v>20</v>
      </c>
      <c r="X38" s="16" t="s">
        <v>20</v>
      </c>
      <c r="Y38" s="5" t="s">
        <v>20</v>
      </c>
      <c r="Z38" s="7"/>
      <c r="AB38" s="10" t="str">
        <f t="shared" si="2"/>
        <v>Tree 37#&lt;Ficus microcarpa&gt; - Indian Laurel Fig##This tree is not protected by ordinance. It will be retained in the landscape through the proposed project. ##This tree has partial suppression by competition. It is in good condition. No treatment is recommended. ##</v>
      </c>
    </row>
    <row r="39" spans="1:28" ht="28.8" x14ac:dyDescent="0.3">
      <c r="A39" s="5" t="s">
        <v>20</v>
      </c>
      <c r="B39" s="8">
        <v>38</v>
      </c>
      <c r="C39" s="18">
        <v>6909</v>
      </c>
      <c r="D39" s="21" t="s">
        <v>88</v>
      </c>
      <c r="E39" s="7" t="str">
        <f>INDEX('Lookup Tables'!$B$3:$B$35,MATCH(D39,'Lookup Tables'!$A$3:$A$35,0))</f>
        <v>Indian Laurel Fig</v>
      </c>
      <c r="F39" s="5"/>
      <c r="G39" s="5">
        <v>11</v>
      </c>
      <c r="H39" s="5"/>
      <c r="I39" s="5"/>
      <c r="J39" s="5"/>
      <c r="K39" s="5"/>
      <c r="L39" s="5"/>
      <c r="M39" s="7" t="str">
        <f t="shared" si="0"/>
        <v>11''</v>
      </c>
      <c r="N39" s="6">
        <v>33</v>
      </c>
      <c r="O39" s="6">
        <v>27</v>
      </c>
      <c r="P39" s="7" t="s">
        <v>142</v>
      </c>
      <c r="Q39" s="7" t="s">
        <v>31</v>
      </c>
      <c r="R39" s="7" t="str">
        <f t="shared" si="3"/>
        <v>none</v>
      </c>
      <c r="S39" s="5" t="s">
        <v>34</v>
      </c>
      <c r="T39" s="5" t="str">
        <f>INDEX('Lookup Tables'!$F$3:$F$14,MATCH($S39,'Lookup Tables'!$E$3:$E$14,0))</f>
        <v>good</v>
      </c>
      <c r="U39" s="7" t="s">
        <v>20</v>
      </c>
      <c r="V39" s="5" t="s">
        <v>20</v>
      </c>
      <c r="W39" s="5" t="s">
        <v>20</v>
      </c>
      <c r="X39" s="16" t="s">
        <v>20</v>
      </c>
      <c r="Y39" s="5" t="s">
        <v>20</v>
      </c>
      <c r="Z39" s="7"/>
      <c r="AB39" s="10" t="str">
        <f t="shared" si="2"/>
        <v>Tree 38#&lt;Ficus microcarpa&gt; - Indian Laurel Fig##This tree is not protected by ordinance. It will be retained in the landscape through the proposed project. ##This tree has partial suppression by competition. It is in good condition. No treatment is recommended. ##</v>
      </c>
    </row>
    <row r="40" spans="1:28" ht="28.8" x14ac:dyDescent="0.3">
      <c r="A40" s="5" t="s">
        <v>20</v>
      </c>
      <c r="B40" s="8">
        <v>39</v>
      </c>
      <c r="C40" s="18">
        <v>6910</v>
      </c>
      <c r="D40" s="21" t="s">
        <v>88</v>
      </c>
      <c r="E40" s="7" t="str">
        <f>INDEX('Lookup Tables'!$B$3:$B$35,MATCH(D40,'Lookup Tables'!$A$3:$A$35,0))</f>
        <v>Indian Laurel Fig</v>
      </c>
      <c r="F40" s="5"/>
      <c r="G40" s="5">
        <v>11</v>
      </c>
      <c r="H40" s="5"/>
      <c r="I40" s="5"/>
      <c r="J40" s="5"/>
      <c r="K40" s="5"/>
      <c r="L40" s="5"/>
      <c r="M40" s="7" t="str">
        <f t="shared" si="0"/>
        <v>11''</v>
      </c>
      <c r="N40" s="6">
        <v>33</v>
      </c>
      <c r="O40" s="6">
        <v>27</v>
      </c>
      <c r="P40" s="7" t="s">
        <v>142</v>
      </c>
      <c r="Q40" s="7" t="s">
        <v>31</v>
      </c>
      <c r="R40" s="7" t="str">
        <f t="shared" si="3"/>
        <v>none</v>
      </c>
      <c r="S40" s="5" t="s">
        <v>34</v>
      </c>
      <c r="T40" s="5" t="str">
        <f>INDEX('Lookup Tables'!$F$3:$F$14,MATCH($S40,'Lookup Tables'!$E$3:$E$14,0))</f>
        <v>good</v>
      </c>
      <c r="U40" s="7" t="s">
        <v>20</v>
      </c>
      <c r="V40" s="5" t="s">
        <v>20</v>
      </c>
      <c r="W40" s="5" t="s">
        <v>20</v>
      </c>
      <c r="X40" s="16" t="s">
        <v>20</v>
      </c>
      <c r="Y40" s="5" t="s">
        <v>20</v>
      </c>
      <c r="Z40" s="7"/>
      <c r="AB40" s="10" t="str">
        <f t="shared" si="2"/>
        <v>Tree 39#&lt;Ficus microcarpa&gt; - Indian Laurel Fig##This tree is not protected by ordinance. It will be retained in the landscape through the proposed project. ##This tree has partial suppression by competition. It is in good condition. No treatment is recommended. ##</v>
      </c>
    </row>
    <row r="41" spans="1:28" x14ac:dyDescent="0.3">
      <c r="A41" s="5" t="s">
        <v>20</v>
      </c>
      <c r="B41" s="8">
        <v>40</v>
      </c>
      <c r="C41" s="18">
        <v>6911</v>
      </c>
      <c r="D41" s="21" t="s">
        <v>86</v>
      </c>
      <c r="E41" s="7" t="str">
        <f>INDEX('Lookup Tables'!$B$3:$B$35,MATCH(D41,'Lookup Tables'!$A$3:$A$35,0))</f>
        <v>Brush Cherry</v>
      </c>
      <c r="F41" s="5"/>
      <c r="G41" s="5">
        <v>11</v>
      </c>
      <c r="H41" s="5"/>
      <c r="I41" s="5"/>
      <c r="J41" s="5"/>
      <c r="K41" s="5"/>
      <c r="L41" s="5"/>
      <c r="M41" s="7" t="str">
        <f t="shared" si="0"/>
        <v>11''</v>
      </c>
      <c r="N41" s="6">
        <v>33</v>
      </c>
      <c r="O41" s="6">
        <v>25</v>
      </c>
      <c r="P41" s="7" t="s">
        <v>28</v>
      </c>
      <c r="Q41" s="7" t="s">
        <v>31</v>
      </c>
      <c r="R41" s="7" t="str">
        <f t="shared" si="3"/>
        <v>none</v>
      </c>
      <c r="S41" s="5" t="s">
        <v>32</v>
      </c>
      <c r="T41" s="5" t="str">
        <f>INDEX('Lookup Tables'!$F$3:$F$14,MATCH($S41,'Lookup Tables'!$E$3:$E$14,0))</f>
        <v>excellent</v>
      </c>
      <c r="U41" s="7" t="s">
        <v>20</v>
      </c>
      <c r="V41" s="5" t="s">
        <v>20</v>
      </c>
      <c r="W41" s="5" t="s">
        <v>20</v>
      </c>
      <c r="X41" s="16" t="s">
        <v>20</v>
      </c>
      <c r="Y41" s="5" t="s">
        <v>20</v>
      </c>
      <c r="Z41" s="7"/>
      <c r="AB41" s="10" t="str">
        <f t="shared" si="2"/>
        <v>Tree 40#&lt;Syzygium australe&gt; - Brush Cherry##This tree is not protected by ordinance. It will be retained in the landscape through the proposed project. ##This tree is healthy. No treatment is recommended. ##</v>
      </c>
    </row>
    <row r="42" spans="1:28" ht="28.8" x14ac:dyDescent="0.3">
      <c r="A42" s="5" t="s">
        <v>20</v>
      </c>
      <c r="B42" s="8">
        <v>41</v>
      </c>
      <c r="C42" s="18">
        <v>6912</v>
      </c>
      <c r="D42" s="21" t="s">
        <v>87</v>
      </c>
      <c r="E42" s="7" t="str">
        <f>INDEX('Lookup Tables'!$B$3:$B$35,MATCH(D42,'Lookup Tables'!$A$3:$A$35,0))</f>
        <v>Privet</v>
      </c>
      <c r="F42" s="5"/>
      <c r="G42" s="5">
        <v>10</v>
      </c>
      <c r="H42" s="5">
        <v>6</v>
      </c>
      <c r="I42" s="5">
        <v>4</v>
      </c>
      <c r="J42" s="5"/>
      <c r="K42" s="5"/>
      <c r="L42" s="5"/>
      <c r="M42" s="7" t="str">
        <f t="shared" si="0"/>
        <v>10'', 6'', 4''</v>
      </c>
      <c r="N42" s="6">
        <v>27</v>
      </c>
      <c r="O42" s="6">
        <v>20</v>
      </c>
      <c r="P42" s="7" t="s">
        <v>28</v>
      </c>
      <c r="Q42" s="7" t="s">
        <v>31</v>
      </c>
      <c r="R42" s="7" t="str">
        <f t="shared" si="3"/>
        <v>none</v>
      </c>
      <c r="S42" s="5" t="s">
        <v>32</v>
      </c>
      <c r="T42" s="5" t="str">
        <f>INDEX('Lookup Tables'!$F$3:$F$14,MATCH($S42,'Lookup Tables'!$E$3:$E$14,0))</f>
        <v>excellent</v>
      </c>
      <c r="U42" s="7" t="s">
        <v>20</v>
      </c>
      <c r="V42" s="5" t="s">
        <v>20</v>
      </c>
      <c r="W42" s="5" t="s">
        <v>20</v>
      </c>
      <c r="X42" s="16" t="s">
        <v>20</v>
      </c>
      <c r="Y42" s="5" t="s">
        <v>20</v>
      </c>
      <c r="Z42" s="7"/>
      <c r="AB42" s="10" t="str">
        <f t="shared" si="2"/>
        <v>Tree 41#&lt;Ligustrum sp.&gt; - Privet##This tree is not protected by ordinance. It will be retained in the landscape through the proposed project. ##This tree is healthy. No treatment is recommended. ##</v>
      </c>
    </row>
    <row r="43" spans="1:28" ht="28.8" x14ac:dyDescent="0.3">
      <c r="A43" s="5" t="s">
        <v>20</v>
      </c>
      <c r="B43" s="8">
        <v>42</v>
      </c>
      <c r="C43" s="18">
        <v>6913</v>
      </c>
      <c r="D43" s="21" t="s">
        <v>89</v>
      </c>
      <c r="E43" s="7" t="str">
        <f>INDEX('Lookup Tables'!$B$3:$B$35,MATCH(D43,'Lookup Tables'!$A$3:$A$35,0))</f>
        <v>Wisteria</v>
      </c>
      <c r="F43" s="5"/>
      <c r="G43" s="5">
        <v>4.5</v>
      </c>
      <c r="H43" s="5" t="s">
        <v>124</v>
      </c>
      <c r="I43" s="5"/>
      <c r="J43" s="5"/>
      <c r="K43" s="5"/>
      <c r="L43" s="5"/>
      <c r="M43" s="7" t="str">
        <f t="shared" si="0"/>
        <v>4.5'', 4x3.5''</v>
      </c>
      <c r="N43" s="6">
        <v>9</v>
      </c>
      <c r="O43" s="6">
        <v>15</v>
      </c>
      <c r="P43" s="7" t="s">
        <v>144</v>
      </c>
      <c r="Q43" s="7" t="s">
        <v>31</v>
      </c>
      <c r="R43" s="7" t="str">
        <f t="shared" si="3"/>
        <v>none</v>
      </c>
      <c r="S43" s="5" t="s">
        <v>44</v>
      </c>
      <c r="T43" s="5" t="str">
        <f>INDEX('Lookup Tables'!$F$3:$F$14,MATCH($S43,'Lookup Tables'!$E$3:$E$14,0))</f>
        <v>poor</v>
      </c>
      <c r="U43" s="7" t="s">
        <v>20</v>
      </c>
      <c r="V43" s="5" t="s">
        <v>20</v>
      </c>
      <c r="W43" s="5" t="s">
        <v>20</v>
      </c>
      <c r="X43" s="16" t="s">
        <v>20</v>
      </c>
      <c r="Y43" s="5" t="s">
        <v>20</v>
      </c>
      <c r="Z43" s="7"/>
      <c r="AB43" s="10" t="str">
        <f t="shared" si="2"/>
        <v>Tree 42#&lt;Wisteria sinensis&gt; - Wisteria##This tree is not protected by ordinance. It will be retained in the landscape through the proposed project. ##This tree has past severe pruning, drought/heat stress. It is in poor condition. No treatment is recommended. ##</v>
      </c>
    </row>
    <row r="44" spans="1:28" x14ac:dyDescent="0.3">
      <c r="A44" s="5" t="s">
        <v>20</v>
      </c>
      <c r="B44" s="8">
        <v>43</v>
      </c>
      <c r="C44" s="18">
        <v>6914</v>
      </c>
      <c r="D44" s="21" t="s">
        <v>90</v>
      </c>
      <c r="E44" s="7" t="str">
        <f>INDEX('Lookup Tables'!$B$3:$B$35,MATCH(D44,'Lookup Tables'!$A$3:$A$35,0))</f>
        <v>Camellia</v>
      </c>
      <c r="F44" s="5"/>
      <c r="G44" s="5">
        <v>6</v>
      </c>
      <c r="H44" s="5">
        <v>8</v>
      </c>
      <c r="I44" s="5"/>
      <c r="J44" s="5"/>
      <c r="K44" s="5"/>
      <c r="L44" s="5"/>
      <c r="M44" s="7" t="str">
        <f t="shared" si="0"/>
        <v>6'', 8''</v>
      </c>
      <c r="N44" s="6">
        <v>18</v>
      </c>
      <c r="O44" s="6">
        <v>18</v>
      </c>
      <c r="P44" s="7" t="s">
        <v>28</v>
      </c>
      <c r="Q44" s="7" t="s">
        <v>31</v>
      </c>
      <c r="R44" s="7" t="str">
        <f t="shared" si="3"/>
        <v>none</v>
      </c>
      <c r="S44" s="5" t="s">
        <v>32</v>
      </c>
      <c r="T44" s="5" t="str">
        <f>INDEX('Lookup Tables'!$F$3:$F$14,MATCH($S44,'Lookup Tables'!$E$3:$E$14,0))</f>
        <v>excellent</v>
      </c>
      <c r="U44" s="7" t="s">
        <v>20</v>
      </c>
      <c r="V44" s="5" t="s">
        <v>20</v>
      </c>
      <c r="W44" s="5" t="s">
        <v>20</v>
      </c>
      <c r="X44" s="16" t="s">
        <v>20</v>
      </c>
      <c r="Y44" s="5" t="s">
        <v>20</v>
      </c>
      <c r="Z44" s="7"/>
      <c r="AB44" s="10" t="str">
        <f t="shared" si="2"/>
        <v>Tree 43#&lt;Camellia japonica&gt; - Camellia##This tree is not protected by ordinance. It will be retained in the landscape through the proposed project. ##This tree is healthy. No treatment is recommended. ##</v>
      </c>
    </row>
    <row r="45" spans="1:28" ht="43.2" x14ac:dyDescent="0.3">
      <c r="A45" s="5" t="s">
        <v>20</v>
      </c>
      <c r="B45" s="8">
        <v>44</v>
      </c>
      <c r="C45" s="18">
        <v>6915</v>
      </c>
      <c r="D45" s="21" t="s">
        <v>91</v>
      </c>
      <c r="E45" s="7" t="str">
        <f>INDEX('Lookup Tables'!$B$3:$B$35,MATCH(D45,'Lookup Tables'!$A$3:$A$35,0))</f>
        <v>Glossy Privet</v>
      </c>
      <c r="F45" s="5"/>
      <c r="G45" s="5">
        <v>4</v>
      </c>
      <c r="H45" s="5" t="s">
        <v>125</v>
      </c>
      <c r="I45" s="5" t="s">
        <v>60</v>
      </c>
      <c r="J45" s="5"/>
      <c r="K45" s="5"/>
      <c r="L45" s="5"/>
      <c r="M45" s="7" t="str">
        <f t="shared" si="0"/>
        <v>4'', 2x3.5'', 2x2.5''</v>
      </c>
      <c r="N45" s="6">
        <v>30</v>
      </c>
      <c r="O45" s="6">
        <v>20</v>
      </c>
      <c r="P45" s="7" t="s">
        <v>28</v>
      </c>
      <c r="Q45" s="7" t="s">
        <v>31</v>
      </c>
      <c r="R45" s="7" t="str">
        <f t="shared" si="3"/>
        <v>none</v>
      </c>
      <c r="S45" s="5" t="s">
        <v>32</v>
      </c>
      <c r="T45" s="5" t="str">
        <f>INDEX('Lookup Tables'!$F$3:$F$14,MATCH($S45,'Lookup Tables'!$E$3:$E$14,0))</f>
        <v>excellent</v>
      </c>
      <c r="U45" s="7" t="s">
        <v>20</v>
      </c>
      <c r="V45" s="5" t="s">
        <v>20</v>
      </c>
      <c r="W45" s="5" t="s">
        <v>20</v>
      </c>
      <c r="X45" s="16" t="s">
        <v>20</v>
      </c>
      <c r="Y45" s="5" t="s">
        <v>20</v>
      </c>
      <c r="Z45" s="7"/>
      <c r="AB45" s="10" t="str">
        <f t="shared" si="2"/>
        <v>Tree 44#&lt;Ligustrum lucidum&gt; - Glossy Privet##This tree is not protected by ordinance. It will be retained in the landscape through the proposed project. ##This tree is healthy. No treatment is recommended. ##</v>
      </c>
    </row>
    <row r="46" spans="1:28" x14ac:dyDescent="0.3">
      <c r="A46" s="5" t="s">
        <v>20</v>
      </c>
      <c r="B46" s="8">
        <v>45</v>
      </c>
      <c r="C46" s="18">
        <v>6916</v>
      </c>
      <c r="D46" s="21" t="s">
        <v>84</v>
      </c>
      <c r="E46" s="7" t="str">
        <f>INDEX('Lookup Tables'!$B$3:$B$35,MATCH(D46,'Lookup Tables'!$A$3:$A$35,0))</f>
        <v>Loquat</v>
      </c>
      <c r="F46" s="5"/>
      <c r="G46" s="5">
        <v>10</v>
      </c>
      <c r="H46" s="5">
        <v>6</v>
      </c>
      <c r="I46" s="5"/>
      <c r="J46" s="5"/>
      <c r="K46" s="5"/>
      <c r="L46" s="5"/>
      <c r="M46" s="7" t="str">
        <f t="shared" si="0"/>
        <v>10'', 6''</v>
      </c>
      <c r="N46" s="6">
        <v>30</v>
      </c>
      <c r="O46" s="6">
        <v>20</v>
      </c>
      <c r="P46" s="7" t="s">
        <v>28</v>
      </c>
      <c r="Q46" s="7" t="s">
        <v>31</v>
      </c>
      <c r="R46" s="7" t="str">
        <f t="shared" si="3"/>
        <v>none</v>
      </c>
      <c r="S46" s="5" t="s">
        <v>32</v>
      </c>
      <c r="T46" s="5" t="str">
        <f>INDEX('Lookup Tables'!$F$3:$F$14,MATCH($S46,'Lookup Tables'!$E$3:$E$14,0))</f>
        <v>excellent</v>
      </c>
      <c r="U46" s="7" t="s">
        <v>20</v>
      </c>
      <c r="V46" s="5" t="s">
        <v>20</v>
      </c>
      <c r="W46" s="5" t="s">
        <v>20</v>
      </c>
      <c r="X46" s="16" t="s">
        <v>20</v>
      </c>
      <c r="Y46" s="5" t="s">
        <v>20</v>
      </c>
      <c r="Z46" s="7"/>
      <c r="AB46" s="10" t="str">
        <f t="shared" si="2"/>
        <v>Tree 45#&lt;Eriobotrya japonica&gt; - Loquat##This tree is not protected by ordinance. It will be retained in the landscape through the proposed project. ##This tree is healthy. No treatment is recommended. ##</v>
      </c>
    </row>
    <row r="47" spans="1:28" x14ac:dyDescent="0.3">
      <c r="A47" s="5" t="s">
        <v>20</v>
      </c>
      <c r="B47" s="8">
        <v>46</v>
      </c>
      <c r="C47" s="18">
        <v>6917</v>
      </c>
      <c r="D47" s="21" t="s">
        <v>86</v>
      </c>
      <c r="E47" s="7" t="str">
        <f>INDEX('Lookup Tables'!$B$3:$B$35,MATCH(D47,'Lookup Tables'!$A$3:$A$35,0))</f>
        <v>Brush Cherry</v>
      </c>
      <c r="F47" s="5"/>
      <c r="G47" s="5">
        <v>11</v>
      </c>
      <c r="H47" s="5"/>
      <c r="I47" s="5"/>
      <c r="J47" s="5"/>
      <c r="K47" s="5"/>
      <c r="L47" s="5"/>
      <c r="M47" s="7" t="str">
        <f t="shared" si="0"/>
        <v>11''</v>
      </c>
      <c r="N47" s="6">
        <v>25</v>
      </c>
      <c r="O47" s="6">
        <v>18</v>
      </c>
      <c r="P47" s="7" t="s">
        <v>145</v>
      </c>
      <c r="Q47" s="7" t="s">
        <v>31</v>
      </c>
      <c r="R47" s="7" t="str">
        <f t="shared" si="3"/>
        <v>none</v>
      </c>
      <c r="S47" s="5" t="s">
        <v>36</v>
      </c>
      <c r="T47" s="5" t="str">
        <f>INDEX('Lookup Tables'!$F$3:$F$14,MATCH($S47,'Lookup Tables'!$E$3:$E$14,0))</f>
        <v>good</v>
      </c>
      <c r="U47" s="7" t="s">
        <v>20</v>
      </c>
      <c r="V47" s="5" t="s">
        <v>20</v>
      </c>
      <c r="W47" s="5" t="s">
        <v>20</v>
      </c>
      <c r="X47" s="16" t="s">
        <v>20</v>
      </c>
      <c r="Y47" s="5" t="s">
        <v>20</v>
      </c>
      <c r="Z47" s="7"/>
      <c r="AB47" s="10" t="str">
        <f t="shared" si="2"/>
        <v>Tree 46#&lt;Syzygium australe&gt; - Brush Cherry##This tree is not protected by ordinance. It will be retained in the landscape through the proposed project. ##This tree has past topping, still vigorous. It is in good condition. No treatment is recommended. ##</v>
      </c>
    </row>
    <row r="48" spans="1:28" ht="28.8" x14ac:dyDescent="0.3">
      <c r="A48" s="5" t="s">
        <v>20</v>
      </c>
      <c r="B48" s="8">
        <v>47</v>
      </c>
      <c r="C48" s="18">
        <v>6918</v>
      </c>
      <c r="D48" s="21" t="s">
        <v>74</v>
      </c>
      <c r="E48" s="7" t="str">
        <f>INDEX('Lookup Tables'!$B$3:$B$35,MATCH(D48,'Lookup Tables'!$A$3:$A$35,0))</f>
        <v>Fern Pine</v>
      </c>
      <c r="F48" s="5"/>
      <c r="G48" s="5">
        <v>6</v>
      </c>
      <c r="H48" s="5"/>
      <c r="I48" s="5"/>
      <c r="J48" s="5"/>
      <c r="K48" s="5"/>
      <c r="L48" s="5"/>
      <c r="M48" s="7" t="str">
        <f t="shared" si="0"/>
        <v>6''</v>
      </c>
      <c r="N48" s="6">
        <v>25</v>
      </c>
      <c r="O48" s="6">
        <v>15</v>
      </c>
      <c r="P48" s="7" t="s">
        <v>142</v>
      </c>
      <c r="Q48" s="7" t="s">
        <v>31</v>
      </c>
      <c r="R48" s="7" t="str">
        <f t="shared" si="3"/>
        <v>none</v>
      </c>
      <c r="S48" s="5" t="s">
        <v>34</v>
      </c>
      <c r="T48" s="5" t="str">
        <f>INDEX('Lookup Tables'!$F$3:$F$14,MATCH($S48,'Lookup Tables'!$E$3:$E$14,0))</f>
        <v>good</v>
      </c>
      <c r="U48" s="7" t="s">
        <v>20</v>
      </c>
      <c r="V48" s="5" t="s">
        <v>20</v>
      </c>
      <c r="W48" s="5" t="s">
        <v>20</v>
      </c>
      <c r="X48" s="16" t="s">
        <v>20</v>
      </c>
      <c r="Y48" s="5" t="s">
        <v>20</v>
      </c>
      <c r="Z48" s="7"/>
      <c r="AB48" s="10" t="str">
        <f t="shared" si="2"/>
        <v>Tree 47#&lt;Podocarpus gracilior&gt; - Fern Pine##This tree is not protected by ordinance. It will be retained in the landscape through the proposed project. ##This tree has partial suppression by competition. It is in good condition. No treatment is recommended. ##</v>
      </c>
    </row>
    <row r="49" spans="1:28" ht="28.8" x14ac:dyDescent="0.3">
      <c r="A49" s="5" t="s">
        <v>20</v>
      </c>
      <c r="B49" s="8">
        <v>48</v>
      </c>
      <c r="C49" s="18">
        <v>6919</v>
      </c>
      <c r="D49" s="21" t="s">
        <v>74</v>
      </c>
      <c r="E49" s="7" t="str">
        <f>INDEX('Lookup Tables'!$B$3:$B$35,MATCH(D49,'Lookup Tables'!$A$3:$A$35,0))</f>
        <v>Fern Pine</v>
      </c>
      <c r="F49" s="5"/>
      <c r="G49" s="5">
        <v>10</v>
      </c>
      <c r="H49" s="5"/>
      <c r="I49" s="5"/>
      <c r="J49" s="5"/>
      <c r="K49" s="5"/>
      <c r="L49" s="5"/>
      <c r="M49" s="7" t="str">
        <f t="shared" si="0"/>
        <v>10''</v>
      </c>
      <c r="N49" s="6">
        <v>25</v>
      </c>
      <c r="O49" s="6">
        <v>15</v>
      </c>
      <c r="P49" s="7" t="s">
        <v>142</v>
      </c>
      <c r="Q49" s="7" t="s">
        <v>31</v>
      </c>
      <c r="R49" s="7" t="str">
        <f t="shared" si="3"/>
        <v>none</v>
      </c>
      <c r="S49" s="5" t="s">
        <v>34</v>
      </c>
      <c r="T49" s="5" t="str">
        <f>INDEX('Lookup Tables'!$F$3:$F$14,MATCH($S49,'Lookup Tables'!$E$3:$E$14,0))</f>
        <v>good</v>
      </c>
      <c r="U49" s="7" t="s">
        <v>20</v>
      </c>
      <c r="V49" s="5" t="s">
        <v>20</v>
      </c>
      <c r="W49" s="5" t="s">
        <v>20</v>
      </c>
      <c r="X49" s="16" t="s">
        <v>20</v>
      </c>
      <c r="Y49" s="5" t="s">
        <v>20</v>
      </c>
      <c r="Z49" s="7"/>
      <c r="AB49" s="10" t="str">
        <f t="shared" si="2"/>
        <v>Tree 48#&lt;Podocarpus gracilior&gt; - Fern Pine##This tree is not protected by ordinance. It will be retained in the landscape through the proposed project. ##This tree has partial suppression by competition. It is in good condition. No treatment is recommended. ##</v>
      </c>
    </row>
    <row r="50" spans="1:28" ht="28.8" x14ac:dyDescent="0.3">
      <c r="A50" s="5" t="s">
        <v>20</v>
      </c>
      <c r="B50" s="8">
        <v>49</v>
      </c>
      <c r="C50" s="18">
        <v>6920</v>
      </c>
      <c r="D50" s="21" t="s">
        <v>74</v>
      </c>
      <c r="E50" s="7" t="str">
        <f>INDEX('Lookup Tables'!$B$3:$B$35,MATCH(D50,'Lookup Tables'!$A$3:$A$35,0))</f>
        <v>Fern Pine</v>
      </c>
      <c r="F50" s="5"/>
      <c r="G50" s="5">
        <v>8</v>
      </c>
      <c r="H50" s="5"/>
      <c r="I50" s="5"/>
      <c r="J50" s="5"/>
      <c r="K50" s="5"/>
      <c r="L50" s="5"/>
      <c r="M50" s="7" t="str">
        <f t="shared" si="0"/>
        <v>8''</v>
      </c>
      <c r="N50" s="6">
        <v>25</v>
      </c>
      <c r="O50" s="6">
        <v>15</v>
      </c>
      <c r="P50" s="7" t="s">
        <v>142</v>
      </c>
      <c r="Q50" s="7" t="s">
        <v>31</v>
      </c>
      <c r="R50" s="7" t="str">
        <f t="shared" si="3"/>
        <v>none</v>
      </c>
      <c r="S50" s="5" t="s">
        <v>34</v>
      </c>
      <c r="T50" s="5" t="str">
        <f>INDEX('Lookup Tables'!$F$3:$F$14,MATCH($S50,'Lookup Tables'!$E$3:$E$14,0))</f>
        <v>good</v>
      </c>
      <c r="U50" s="7" t="s">
        <v>20</v>
      </c>
      <c r="V50" s="5" t="s">
        <v>20</v>
      </c>
      <c r="W50" s="5" t="s">
        <v>20</v>
      </c>
      <c r="X50" s="16" t="s">
        <v>20</v>
      </c>
      <c r="Y50" s="5" t="s">
        <v>20</v>
      </c>
      <c r="Z50" s="7"/>
      <c r="AB50" s="10" t="str">
        <f t="shared" si="2"/>
        <v>Tree 49#&lt;Podocarpus gracilior&gt; - Fern Pine##This tree is not protected by ordinance. It will be retained in the landscape through the proposed project. ##This tree has partial suppression by competition. It is in good condition. No treatment is recommended. ##</v>
      </c>
    </row>
    <row r="51" spans="1:28" x14ac:dyDescent="0.3">
      <c r="A51" s="5" t="s">
        <v>20</v>
      </c>
      <c r="B51" s="8">
        <v>50</v>
      </c>
      <c r="C51" s="18">
        <v>6921</v>
      </c>
      <c r="D51" s="21" t="s">
        <v>74</v>
      </c>
      <c r="E51" s="7" t="str">
        <f>INDEX('Lookup Tables'!$B$3:$B$35,MATCH(D51,'Lookup Tables'!$A$3:$A$35,0))</f>
        <v>Fern Pine</v>
      </c>
      <c r="F51" s="5"/>
      <c r="G51" s="5">
        <v>4</v>
      </c>
      <c r="H51" s="5"/>
      <c r="I51" s="5"/>
      <c r="J51" s="5"/>
      <c r="K51" s="5"/>
      <c r="L51" s="5"/>
      <c r="M51" s="7" t="str">
        <f t="shared" si="0"/>
        <v>4''</v>
      </c>
      <c r="N51" s="6">
        <v>20</v>
      </c>
      <c r="O51" s="6">
        <v>8</v>
      </c>
      <c r="P51" s="7" t="s">
        <v>29</v>
      </c>
      <c r="Q51" s="7" t="s">
        <v>31</v>
      </c>
      <c r="R51" s="7" t="str">
        <f t="shared" si="3"/>
        <v>none</v>
      </c>
      <c r="S51" s="5" t="s">
        <v>36</v>
      </c>
      <c r="T51" s="5" t="str">
        <f>INDEX('Lookup Tables'!$F$3:$F$14,MATCH($S51,'Lookup Tables'!$E$3:$E$14,0))</f>
        <v>good</v>
      </c>
      <c r="U51" s="7" t="s">
        <v>20</v>
      </c>
      <c r="V51" s="5" t="s">
        <v>20</v>
      </c>
      <c r="W51" s="5" t="s">
        <v>20</v>
      </c>
      <c r="X51" s="16" t="s">
        <v>20</v>
      </c>
      <c r="Y51" s="5" t="s">
        <v>20</v>
      </c>
      <c r="Z51" s="7"/>
      <c r="AB51" s="10" t="str">
        <f t="shared" si="2"/>
        <v>Tree 50#&lt;Podocarpus gracilior&gt; - Fern Pine##This tree is not protected by ordinance. It will be retained in the landscape through the proposed project. ##This tree has suppressed by competition. It is in good condition. No treatment is recommended. ##</v>
      </c>
    </row>
    <row r="52" spans="1:28" x14ac:dyDescent="0.3">
      <c r="A52" s="5" t="s">
        <v>20</v>
      </c>
      <c r="B52" s="8">
        <v>51</v>
      </c>
      <c r="C52" s="18" t="s">
        <v>50</v>
      </c>
      <c r="D52" s="21" t="s">
        <v>157</v>
      </c>
      <c r="E52" s="7" t="str">
        <f>INDEX('Lookup Tables'!$B$3:$B$35,MATCH(D52,'Lookup Tables'!$A$3:$A$35,0))</f>
        <v>Carolina Cherry</v>
      </c>
      <c r="F52" s="5"/>
      <c r="G52" s="5">
        <v>12</v>
      </c>
      <c r="H52" s="5"/>
      <c r="I52" s="5"/>
      <c r="J52" s="5"/>
      <c r="K52" s="5"/>
      <c r="L52" s="5"/>
      <c r="M52" s="7" t="str">
        <f t="shared" si="0"/>
        <v>12''</v>
      </c>
      <c r="N52" s="23" t="s">
        <v>128</v>
      </c>
      <c r="O52" s="23" t="s">
        <v>128</v>
      </c>
      <c r="P52" s="7" t="s">
        <v>134</v>
      </c>
      <c r="Q52" s="7" t="s">
        <v>31</v>
      </c>
      <c r="R52" s="7" t="str">
        <f t="shared" si="3"/>
        <v>none</v>
      </c>
      <c r="S52" s="5" t="s">
        <v>39</v>
      </c>
      <c r="T52" s="5" t="str">
        <f>INDEX('Lookup Tables'!$F$3:$F$14,MATCH($S52,'Lookup Tables'!$E$3:$E$14,0))</f>
        <v>very poor</v>
      </c>
      <c r="U52" s="7" t="s">
        <v>20</v>
      </c>
      <c r="V52" s="5" t="s">
        <v>20</v>
      </c>
      <c r="W52" s="5" t="s">
        <v>20</v>
      </c>
      <c r="X52" s="16" t="s">
        <v>20</v>
      </c>
      <c r="Y52" s="5" t="s">
        <v>20</v>
      </c>
      <c r="Z52" s="7"/>
      <c r="AB52" s="10" t="str">
        <f t="shared" si="2"/>
        <v xml:space="preserve">Tree 51#&lt;Prunus caroliniana&gt; - Carolina Cherry##This tree is not protected by ordinance. It is a dead stump. It will be retained in place as wildlife habitat. </v>
      </c>
    </row>
    <row r="53" spans="1:28" x14ac:dyDescent="0.3">
      <c r="A53" s="5" t="s">
        <v>20</v>
      </c>
      <c r="B53" s="8">
        <v>52</v>
      </c>
      <c r="C53" s="18" t="s">
        <v>50</v>
      </c>
      <c r="D53" s="21" t="s">
        <v>157</v>
      </c>
      <c r="E53" s="7" t="str">
        <f>INDEX('Lookup Tables'!$B$3:$B$35,MATCH(D53,'Lookup Tables'!$A$3:$A$35,0))</f>
        <v>Carolina Cherry</v>
      </c>
      <c r="F53" s="5"/>
      <c r="G53" s="5">
        <v>18</v>
      </c>
      <c r="H53" s="5"/>
      <c r="I53" s="5"/>
      <c r="J53" s="5"/>
      <c r="K53" s="5"/>
      <c r="L53" s="5"/>
      <c r="M53" s="7" t="str">
        <f t="shared" si="0"/>
        <v>18''</v>
      </c>
      <c r="N53" s="23" t="s">
        <v>128</v>
      </c>
      <c r="O53" s="23" t="s">
        <v>128</v>
      </c>
      <c r="P53" s="7" t="s">
        <v>134</v>
      </c>
      <c r="Q53" s="7" t="s">
        <v>31</v>
      </c>
      <c r="R53" s="7" t="str">
        <f t="shared" si="3"/>
        <v>none</v>
      </c>
      <c r="S53" s="5" t="s">
        <v>39</v>
      </c>
      <c r="T53" s="5" t="str">
        <f>INDEX('Lookup Tables'!$F$3:$F$14,MATCH($S53,'Lookup Tables'!$E$3:$E$14,0))</f>
        <v>very poor</v>
      </c>
      <c r="U53" s="7" t="s">
        <v>20</v>
      </c>
      <c r="V53" s="5" t="s">
        <v>20</v>
      </c>
      <c r="W53" s="5" t="s">
        <v>20</v>
      </c>
      <c r="X53" s="16" t="s">
        <v>20</v>
      </c>
      <c r="Y53" s="5" t="s">
        <v>20</v>
      </c>
      <c r="Z53" s="7"/>
      <c r="AB53" s="10" t="str">
        <f t="shared" si="2"/>
        <v xml:space="preserve">Tree 52#&lt;Prunus caroliniana&gt; - Carolina Cherry##This tree is not protected by ordinance. It is a dead stump. It will be retained in place as wildlife habitat. </v>
      </c>
    </row>
    <row r="54" spans="1:28" x14ac:dyDescent="0.3">
      <c r="A54" s="5" t="s">
        <v>20</v>
      </c>
      <c r="B54" s="8">
        <v>53</v>
      </c>
      <c r="C54" s="18" t="s">
        <v>50</v>
      </c>
      <c r="D54" s="21" t="s">
        <v>80</v>
      </c>
      <c r="E54" s="7" t="str">
        <f>INDEX('Lookup Tables'!$B$3:$B$35,MATCH(D54,'Lookup Tables'!$A$3:$A$35,0))</f>
        <v>Chinaberry</v>
      </c>
      <c r="F54" s="5"/>
      <c r="G54" s="5">
        <v>25</v>
      </c>
      <c r="H54" s="5"/>
      <c r="I54" s="5"/>
      <c r="J54" s="5"/>
      <c r="K54" s="5"/>
      <c r="L54" s="5"/>
      <c r="M54" s="7" t="str">
        <f t="shared" si="0"/>
        <v>25''</v>
      </c>
      <c r="N54" s="23" t="s">
        <v>128</v>
      </c>
      <c r="O54" s="23" t="s">
        <v>128</v>
      </c>
      <c r="P54" s="7" t="s">
        <v>134</v>
      </c>
      <c r="Q54" s="7" t="s">
        <v>70</v>
      </c>
      <c r="R54" s="7" t="str">
        <f t="shared" si="3"/>
        <v>Remove</v>
      </c>
      <c r="S54" s="5" t="s">
        <v>39</v>
      </c>
      <c r="T54" s="5" t="str">
        <f>INDEX('Lookup Tables'!$F$3:$F$14,MATCH($S54,'Lookup Tables'!$E$3:$E$14,0))</f>
        <v>very poor</v>
      </c>
      <c r="U54" s="7" t="s">
        <v>20</v>
      </c>
      <c r="V54" s="5" t="s">
        <v>42</v>
      </c>
      <c r="W54" s="5" t="s">
        <v>20</v>
      </c>
      <c r="X54" s="16" t="s">
        <v>20</v>
      </c>
      <c r="Y54" s="5" t="s">
        <v>20</v>
      </c>
      <c r="Z54" s="7"/>
      <c r="AB54" s="10" t="str">
        <f t="shared" si="2"/>
        <v xml:space="preserve">Tree 53#&lt;Melia azedarach&gt; - Chinaberry##This tree is not protected by ordinance. It will be removed because it is a dead stump. </v>
      </c>
    </row>
    <row r="55" spans="1:28" ht="28.8" x14ac:dyDescent="0.3">
      <c r="A55" s="5" t="s">
        <v>20</v>
      </c>
      <c r="B55" s="8">
        <v>54</v>
      </c>
      <c r="C55" s="18" t="s">
        <v>50</v>
      </c>
      <c r="D55" s="21" t="s">
        <v>92</v>
      </c>
      <c r="E55" s="7" t="str">
        <f>INDEX('Lookup Tables'!$B$3:$B$35,MATCH(D55,'Lookup Tables'!$A$3:$A$35,0))</f>
        <v>Oleander</v>
      </c>
      <c r="F55" s="5"/>
      <c r="G55" s="5">
        <v>6</v>
      </c>
      <c r="H55" s="5" t="s">
        <v>123</v>
      </c>
      <c r="I55" s="5">
        <v>4</v>
      </c>
      <c r="J55" s="5"/>
      <c r="K55" s="5"/>
      <c r="L55" s="5"/>
      <c r="M55" s="7" t="str">
        <f t="shared" si="0"/>
        <v>6'', 3x5'', 4''</v>
      </c>
      <c r="N55" s="23" t="s">
        <v>128</v>
      </c>
      <c r="O55" s="23" t="s">
        <v>128</v>
      </c>
      <c r="P55" s="7" t="s">
        <v>134</v>
      </c>
      <c r="Q55" s="7" t="s">
        <v>70</v>
      </c>
      <c r="R55" s="7" t="str">
        <f t="shared" si="3"/>
        <v>Remove</v>
      </c>
      <c r="S55" s="5" t="s">
        <v>39</v>
      </c>
      <c r="T55" s="5" t="str">
        <f>INDEX('Lookup Tables'!$F$3:$F$14,MATCH($S55,'Lookup Tables'!$E$3:$E$14,0))</f>
        <v>very poor</v>
      </c>
      <c r="U55" s="7" t="s">
        <v>20</v>
      </c>
      <c r="V55" s="5" t="s">
        <v>42</v>
      </c>
      <c r="W55" s="5" t="s">
        <v>20</v>
      </c>
      <c r="X55" s="16" t="s">
        <v>20</v>
      </c>
      <c r="Y55" s="5" t="s">
        <v>42</v>
      </c>
      <c r="Z55" s="7" t="s">
        <v>154</v>
      </c>
      <c r="AB55" s="10" t="str">
        <f t="shared" si="2"/>
        <v xml:space="preserve">Tree 54#&lt;Oleander nerium&gt; - Oleander##This tree is not protected by ordinance. It will be removed because it is a dead stump. </v>
      </c>
    </row>
    <row r="56" spans="1:28" ht="28.8" x14ac:dyDescent="0.3">
      <c r="A56" s="5" t="s">
        <v>20</v>
      </c>
      <c r="B56" s="8">
        <v>55</v>
      </c>
      <c r="C56" s="18">
        <v>6922</v>
      </c>
      <c r="D56" s="21" t="s">
        <v>92</v>
      </c>
      <c r="E56" s="7" t="str">
        <f>INDEX('Lookup Tables'!$B$3:$B$35,MATCH(D56,'Lookup Tables'!$A$3:$A$35,0))</f>
        <v>Oleander</v>
      </c>
      <c r="F56" s="5"/>
      <c r="G56" s="5" t="s">
        <v>59</v>
      </c>
      <c r="H56" s="5" t="s">
        <v>126</v>
      </c>
      <c r="I56" s="5"/>
      <c r="J56" s="5"/>
      <c r="K56" s="5"/>
      <c r="L56" s="5"/>
      <c r="M56" s="7" t="str">
        <f t="shared" si="0"/>
        <v>2x4'', 4x3''</v>
      </c>
      <c r="N56" s="6">
        <v>15</v>
      </c>
      <c r="O56" s="6">
        <v>15</v>
      </c>
      <c r="P56" s="7" t="s">
        <v>146</v>
      </c>
      <c r="Q56" s="7" t="s">
        <v>31</v>
      </c>
      <c r="R56" s="7" t="str">
        <f t="shared" si="3"/>
        <v>Remove</v>
      </c>
      <c r="S56" s="5" t="s">
        <v>38</v>
      </c>
      <c r="T56" s="5" t="str">
        <f>INDEX('Lookup Tables'!$F$3:$F$14,MATCH($S56,'Lookup Tables'!$E$3:$E$14,0))</f>
        <v>poor</v>
      </c>
      <c r="U56" s="7" t="s">
        <v>20</v>
      </c>
      <c r="V56" s="5" t="s">
        <v>42</v>
      </c>
      <c r="W56" s="5" t="s">
        <v>20</v>
      </c>
      <c r="X56" s="16" t="s">
        <v>20</v>
      </c>
      <c r="Y56" s="5" t="s">
        <v>42</v>
      </c>
      <c r="Z56" s="7" t="s">
        <v>154</v>
      </c>
      <c r="AB56" s="10" t="str">
        <f t="shared" si="2"/>
        <v>Tree 55#&lt;Oleander nerium&gt; - Oleander##This tree is not protected by ordinance. It will be removed it is growing within the footprint of the proposed parcel A driveway. ##This tree has decline due to possible bacterial infection. It is in poor condition. ##</v>
      </c>
    </row>
    <row r="57" spans="1:28" ht="28.8" x14ac:dyDescent="0.3">
      <c r="A57" s="5" t="s">
        <v>20</v>
      </c>
      <c r="B57" s="8">
        <v>56</v>
      </c>
      <c r="C57" s="18">
        <v>6923</v>
      </c>
      <c r="D57" s="21" t="s">
        <v>92</v>
      </c>
      <c r="E57" s="7" t="str">
        <f>INDEX('Lookup Tables'!$B$3:$B$35,MATCH(D57,'Lookup Tables'!$A$3:$A$35,0))</f>
        <v>Oleander</v>
      </c>
      <c r="F57" s="5"/>
      <c r="G57" s="5" t="s">
        <v>126</v>
      </c>
      <c r="H57" s="5" t="s">
        <v>127</v>
      </c>
      <c r="I57" s="5"/>
      <c r="J57" s="5"/>
      <c r="K57" s="5"/>
      <c r="L57" s="5"/>
      <c r="M57" s="7" t="str">
        <f t="shared" si="0"/>
        <v>4x3'', 3x2''</v>
      </c>
      <c r="N57" s="6">
        <v>10</v>
      </c>
      <c r="O57" s="6">
        <v>12</v>
      </c>
      <c r="P57" s="7" t="s">
        <v>146</v>
      </c>
      <c r="Q57" s="7" t="s">
        <v>31</v>
      </c>
      <c r="R57" s="7" t="str">
        <f t="shared" si="3"/>
        <v>Remove</v>
      </c>
      <c r="S57" s="5" t="s">
        <v>38</v>
      </c>
      <c r="T57" s="5" t="str">
        <f>INDEX('Lookup Tables'!$F$3:$F$14,MATCH($S57,'Lookup Tables'!$E$3:$E$14,0))</f>
        <v>poor</v>
      </c>
      <c r="U57" s="7" t="s">
        <v>20</v>
      </c>
      <c r="V57" s="5" t="s">
        <v>42</v>
      </c>
      <c r="W57" s="5" t="s">
        <v>20</v>
      </c>
      <c r="X57" s="16" t="s">
        <v>20</v>
      </c>
      <c r="Y57" s="5" t="s">
        <v>42</v>
      </c>
      <c r="Z57" s="7" t="s">
        <v>154</v>
      </c>
      <c r="AB57" s="10" t="str">
        <f t="shared" si="2"/>
        <v>Tree 56#&lt;Oleander nerium&gt; - Oleander##This tree is not protected by ordinance. It will be removed it is growing within the footprint of the proposed parcel A driveway. ##This tree has decline due to possible bacterial infection. It is in poor condition. ##</v>
      </c>
    </row>
    <row r="58" spans="1:28" x14ac:dyDescent="0.3">
      <c r="A58" s="5" t="s">
        <v>20</v>
      </c>
      <c r="B58" s="8">
        <v>57</v>
      </c>
      <c r="C58" s="18">
        <v>6924</v>
      </c>
      <c r="D58" s="21" t="s">
        <v>61</v>
      </c>
      <c r="E58" s="7" t="str">
        <f>INDEX('Lookup Tables'!$B$3:$B$35,MATCH(D58,'Lookup Tables'!$A$3:$A$35,0))</f>
        <v>Tuliptree</v>
      </c>
      <c r="F58" s="5"/>
      <c r="G58" s="5">
        <v>12</v>
      </c>
      <c r="H58" s="5"/>
      <c r="I58" s="5"/>
      <c r="J58" s="5"/>
      <c r="K58" s="5"/>
      <c r="L58" s="5"/>
      <c r="M58" s="7" t="str">
        <f t="shared" si="0"/>
        <v>12''</v>
      </c>
      <c r="N58" s="6">
        <v>45</v>
      </c>
      <c r="O58" s="6">
        <v>27</v>
      </c>
      <c r="P58" s="7" t="s">
        <v>28</v>
      </c>
      <c r="Q58" s="7" t="s">
        <v>31</v>
      </c>
      <c r="R58" s="7" t="str">
        <f t="shared" si="3"/>
        <v>none</v>
      </c>
      <c r="S58" s="5" t="s">
        <v>32</v>
      </c>
      <c r="T58" s="5" t="str">
        <f>INDEX('Lookup Tables'!$F$3:$F$14,MATCH($S58,'Lookup Tables'!$E$3:$E$14,0))</f>
        <v>excellent</v>
      </c>
      <c r="U58" s="7" t="s">
        <v>20</v>
      </c>
      <c r="V58" s="5" t="s">
        <v>20</v>
      </c>
      <c r="W58" s="5" t="s">
        <v>20</v>
      </c>
      <c r="X58" s="16" t="s">
        <v>20</v>
      </c>
      <c r="Y58" s="5" t="s">
        <v>42</v>
      </c>
      <c r="Z58" s="7" t="s">
        <v>150</v>
      </c>
      <c r="AB58" s="10" t="str">
        <f t="shared" si="2"/>
        <v xml:space="preserve">Tree 57#&lt;Liriodendron tulipifera&gt; - Tuliptree##This tree is not protected by ordinance. It will be retained in the landscape through the proposed project. ##This tree is healthy. No treatment is recommended. ##The proposed property line fence will encroach within the critical root zone of this tree. All project activity within the drip line of this tree should be directly supervised by a Certified Arborist. Some of this tree's root system may be impacted, but it is intended to be retained in place throughout the project. </v>
      </c>
    </row>
    <row r="59" spans="1:28" x14ac:dyDescent="0.3">
      <c r="A59" s="5" t="s">
        <v>20</v>
      </c>
      <c r="B59" s="8">
        <v>58</v>
      </c>
      <c r="C59" s="18">
        <v>6925</v>
      </c>
      <c r="D59" s="21" t="s">
        <v>61</v>
      </c>
      <c r="E59" s="7" t="str">
        <f>INDEX('Lookup Tables'!$B$3:$B$35,MATCH(D59,'Lookup Tables'!$A$3:$A$35,0))</f>
        <v>Tuliptree</v>
      </c>
      <c r="F59" s="5"/>
      <c r="G59" s="5">
        <v>12</v>
      </c>
      <c r="H59" s="5"/>
      <c r="I59" s="5"/>
      <c r="J59" s="5"/>
      <c r="K59" s="5"/>
      <c r="L59" s="5"/>
      <c r="M59" s="7" t="str">
        <f t="shared" si="0"/>
        <v>12''</v>
      </c>
      <c r="N59" s="6">
        <v>45</v>
      </c>
      <c r="O59" s="6">
        <v>27</v>
      </c>
      <c r="P59" s="7" t="s">
        <v>28</v>
      </c>
      <c r="Q59" s="7" t="s">
        <v>31</v>
      </c>
      <c r="R59" s="7" t="str">
        <f t="shared" si="3"/>
        <v>none</v>
      </c>
      <c r="S59" s="5" t="s">
        <v>32</v>
      </c>
      <c r="T59" s="5" t="str">
        <f>INDEX('Lookup Tables'!$F$3:$F$14,MATCH($S59,'Lookup Tables'!$E$3:$E$14,0))</f>
        <v>excellent</v>
      </c>
      <c r="U59" s="7" t="s">
        <v>20</v>
      </c>
      <c r="V59" s="5" t="s">
        <v>20</v>
      </c>
      <c r="W59" s="5" t="s">
        <v>20</v>
      </c>
      <c r="X59" s="16" t="s">
        <v>20</v>
      </c>
      <c r="Y59" s="5" t="s">
        <v>42</v>
      </c>
      <c r="Z59" s="7" t="s">
        <v>150</v>
      </c>
      <c r="AB59" s="10" t="str">
        <f t="shared" si="2"/>
        <v xml:space="preserve">Tree 58#&lt;Liriodendron tulipifera&gt; - Tuliptree##This tree is not protected by ordinance. It will be retained in the landscape through the proposed project. ##This tree is healthy. No treatment is recommended. ##The proposed property line fence will encroach within the critical root zone of this tree. All project activity within the drip line of this tree should be directly supervised by a Certified Arborist. Some of this tree's root system may be impacted, but it is intended to be retained in place throughout the project. </v>
      </c>
    </row>
    <row r="60" spans="1:28" x14ac:dyDescent="0.3">
      <c r="A60" s="5" t="s">
        <v>20</v>
      </c>
      <c r="B60" s="8">
        <v>59</v>
      </c>
      <c r="C60" s="18">
        <v>6926</v>
      </c>
      <c r="D60" s="21" t="s">
        <v>93</v>
      </c>
      <c r="E60" s="7" t="str">
        <f>INDEX('Lookup Tables'!$B$3:$B$35,MATCH(D60,'Lookup Tables'!$A$3:$A$35,0))</f>
        <v>London Planetree</v>
      </c>
      <c r="F60" s="5"/>
      <c r="G60" s="5">
        <v>10</v>
      </c>
      <c r="H60" s="5"/>
      <c r="I60" s="5"/>
      <c r="J60" s="5"/>
      <c r="K60" s="5"/>
      <c r="L60" s="5"/>
      <c r="M60" s="7" t="str">
        <f t="shared" si="0"/>
        <v>10''</v>
      </c>
      <c r="N60" s="6">
        <v>33</v>
      </c>
      <c r="O60" s="6">
        <v>25</v>
      </c>
      <c r="P60" s="7" t="s">
        <v>30</v>
      </c>
      <c r="Q60" s="7" t="s">
        <v>31</v>
      </c>
      <c r="R60" s="7" t="str">
        <f t="shared" si="3"/>
        <v>none</v>
      </c>
      <c r="S60" s="5" t="s">
        <v>34</v>
      </c>
      <c r="T60" s="5" t="str">
        <f>INDEX('Lookup Tables'!$F$3:$F$14,MATCH($S60,'Lookup Tables'!$E$3:$E$14,0))</f>
        <v>good</v>
      </c>
      <c r="U60" s="7" t="s">
        <v>20</v>
      </c>
      <c r="V60" s="5" t="s">
        <v>20</v>
      </c>
      <c r="W60" s="5" t="s">
        <v>20</v>
      </c>
      <c r="X60" s="16" t="s">
        <v>20</v>
      </c>
      <c r="Y60" s="5" t="s">
        <v>42</v>
      </c>
      <c r="Z60" s="7" t="s">
        <v>150</v>
      </c>
      <c r="AB60" s="10" t="str">
        <f t="shared" si="2"/>
        <v xml:space="preserve">Tree 59#&lt;Platanus x hispanica&gt; - London Planetree##This tree is not protected by ordinance. It will be retained in the landscape through the proposed project. ##This tree has heat/drought stress. It is in good condition. No treatment is recommended. ##The proposed property line fence will encroach within the critical root zone of this tree. All project activity within the drip line of this tree should be directly supervised by a Certified Arborist. Some of this tree's root system may be impacted, but it is intended to be retained in place throughout the project. </v>
      </c>
    </row>
    <row r="61" spans="1:28" x14ac:dyDescent="0.3">
      <c r="A61" s="5" t="s">
        <v>20</v>
      </c>
      <c r="B61" s="8">
        <v>60</v>
      </c>
      <c r="C61" s="18">
        <v>6927</v>
      </c>
      <c r="D61" s="21" t="s">
        <v>85</v>
      </c>
      <c r="E61" s="7" t="str">
        <f>INDEX('Lookup Tables'!$B$3:$B$35,MATCH(D61,'Lookup Tables'!$A$3:$A$35,0))</f>
        <v>Citrus</v>
      </c>
      <c r="F61" s="5"/>
      <c r="G61" s="5" t="s">
        <v>123</v>
      </c>
      <c r="H61" s="5"/>
      <c r="I61" s="5"/>
      <c r="J61" s="5"/>
      <c r="K61" s="5"/>
      <c r="L61" s="5"/>
      <c r="M61" s="7" t="str">
        <f t="shared" si="0"/>
        <v>3x5''</v>
      </c>
      <c r="N61" s="6">
        <v>18</v>
      </c>
      <c r="O61" s="6">
        <v>18</v>
      </c>
      <c r="P61" s="7" t="s">
        <v>28</v>
      </c>
      <c r="Q61" s="7" t="s">
        <v>31</v>
      </c>
      <c r="R61" s="7" t="str">
        <f t="shared" si="3"/>
        <v>Remove</v>
      </c>
      <c r="S61" s="5" t="s">
        <v>32</v>
      </c>
      <c r="T61" s="5" t="str">
        <f>INDEX('Lookup Tables'!$F$3:$F$14,MATCH($S61,'Lookup Tables'!$E$3:$E$14,0))</f>
        <v>excellent</v>
      </c>
      <c r="U61" s="7" t="s">
        <v>20</v>
      </c>
      <c r="V61" s="5" t="s">
        <v>42</v>
      </c>
      <c r="W61" s="5" t="s">
        <v>20</v>
      </c>
      <c r="X61" s="16" t="s">
        <v>20</v>
      </c>
      <c r="Y61" s="5" t="s">
        <v>42</v>
      </c>
      <c r="Z61" s="7" t="s">
        <v>156</v>
      </c>
      <c r="AB61" s="10" t="str">
        <f t="shared" si="2"/>
        <v>Tree 60#&lt;Citrus sp.&gt; - Citrus##This tree is not protected by ordinance. It will be removed it is growing within the footprint of the proposed parcel C structure. ##This tree is healthy. ##</v>
      </c>
    </row>
    <row r="62" spans="1:28" x14ac:dyDescent="0.3">
      <c r="A62" s="5" t="s">
        <v>20</v>
      </c>
      <c r="B62" s="8">
        <v>61</v>
      </c>
      <c r="C62" s="18">
        <v>6928</v>
      </c>
      <c r="D62" s="21" t="s">
        <v>85</v>
      </c>
      <c r="E62" s="7" t="str">
        <f>INDEX('Lookup Tables'!$B$3:$B$35,MATCH(D62,'Lookup Tables'!$A$3:$A$35,0))</f>
        <v>Citrus</v>
      </c>
      <c r="F62" s="5"/>
      <c r="G62" s="5">
        <v>4</v>
      </c>
      <c r="H62" s="5">
        <v>6</v>
      </c>
      <c r="I62" s="5"/>
      <c r="J62" s="5"/>
      <c r="K62" s="5"/>
      <c r="L62" s="5"/>
      <c r="M62" s="7" t="str">
        <f t="shared" si="0"/>
        <v>4'', 6''</v>
      </c>
      <c r="N62" s="6">
        <v>15</v>
      </c>
      <c r="O62" s="6">
        <v>15</v>
      </c>
      <c r="P62" s="7" t="s">
        <v>28</v>
      </c>
      <c r="Q62" s="7" t="s">
        <v>31</v>
      </c>
      <c r="R62" s="7" t="str">
        <f t="shared" si="3"/>
        <v>Remove</v>
      </c>
      <c r="S62" s="5" t="s">
        <v>32</v>
      </c>
      <c r="T62" s="5" t="str">
        <f>INDEX('Lookup Tables'!$F$3:$F$14,MATCH($S62,'Lookup Tables'!$E$3:$E$14,0))</f>
        <v>excellent</v>
      </c>
      <c r="U62" s="7" t="s">
        <v>20</v>
      </c>
      <c r="V62" s="5" t="s">
        <v>42</v>
      </c>
      <c r="W62" s="5" t="s">
        <v>20</v>
      </c>
      <c r="X62" s="16" t="s">
        <v>20</v>
      </c>
      <c r="Y62" s="5" t="s">
        <v>42</v>
      </c>
      <c r="Z62" s="7" t="s">
        <v>156</v>
      </c>
      <c r="AB62" s="10" t="str">
        <f t="shared" si="2"/>
        <v>Tree 61#&lt;Citrus sp.&gt; - Citrus##This tree is not protected by ordinance. It will be removed it is growing within the footprint of the proposed parcel C structure. ##This tree is healthy. ##</v>
      </c>
    </row>
    <row r="63" spans="1:28" ht="28.8" x14ac:dyDescent="0.3">
      <c r="A63" s="5" t="s">
        <v>20</v>
      </c>
      <c r="B63" s="8">
        <v>62</v>
      </c>
      <c r="C63" s="18">
        <v>6929</v>
      </c>
      <c r="D63" s="21" t="s">
        <v>94</v>
      </c>
      <c r="E63" s="7" t="str">
        <f>INDEX('Lookup Tables'!$B$3:$B$35,MATCH(D63,'Lookup Tables'!$A$3:$A$35,0))</f>
        <v>Flowering Pear</v>
      </c>
      <c r="F63" s="5"/>
      <c r="G63" s="5">
        <v>8</v>
      </c>
      <c r="H63" s="5">
        <v>5</v>
      </c>
      <c r="I63" s="5"/>
      <c r="J63" s="5"/>
      <c r="K63" s="5"/>
      <c r="L63" s="5"/>
      <c r="M63" s="7" t="str">
        <f t="shared" si="0"/>
        <v>8'', 5''</v>
      </c>
      <c r="N63" s="6">
        <v>18</v>
      </c>
      <c r="O63" s="6">
        <v>18</v>
      </c>
      <c r="P63" s="7" t="s">
        <v>147</v>
      </c>
      <c r="Q63" s="7" t="s">
        <v>31</v>
      </c>
      <c r="R63" s="7" t="str">
        <f t="shared" si="3"/>
        <v>Remove</v>
      </c>
      <c r="S63" s="5" t="s">
        <v>41</v>
      </c>
      <c r="T63" s="5" t="str">
        <f>INDEX('Lookup Tables'!$F$3:$F$14,MATCH($S63,'Lookup Tables'!$E$3:$E$14,0))</f>
        <v>average</v>
      </c>
      <c r="U63" s="7" t="s">
        <v>20</v>
      </c>
      <c r="V63" s="5" t="s">
        <v>42</v>
      </c>
      <c r="W63" s="5" t="s">
        <v>20</v>
      </c>
      <c r="X63" s="16" t="s">
        <v>20</v>
      </c>
      <c r="Y63" s="5" t="s">
        <v>42</v>
      </c>
      <c r="Z63" s="7" t="s">
        <v>156</v>
      </c>
      <c r="AB63" s="10" t="str">
        <f t="shared" si="2"/>
        <v>Tree 62#&lt;Pyrus kawakamii&gt; - Flowering Pear##This tree is not protected by ordinance. It will be removed it is growing within the footprint of the proposed parcel C structure. ##This tree has sparse canopy, heat/drought stress, past heading cut. It is in average condition. ##</v>
      </c>
    </row>
    <row r="64" spans="1:28" x14ac:dyDescent="0.3">
      <c r="A64" s="5" t="s">
        <v>20</v>
      </c>
      <c r="B64" s="8">
        <v>63</v>
      </c>
      <c r="C64" s="18">
        <v>6930</v>
      </c>
      <c r="D64" s="21" t="s">
        <v>73</v>
      </c>
      <c r="E64" s="7" t="str">
        <f>INDEX('Lookup Tables'!$B$3:$B$35,MATCH(D64,'Lookup Tables'!$A$3:$A$35,0))</f>
        <v>Ginkgo</v>
      </c>
      <c r="F64" s="5"/>
      <c r="G64" s="5">
        <v>9</v>
      </c>
      <c r="H64" s="5"/>
      <c r="I64" s="5"/>
      <c r="J64" s="5"/>
      <c r="K64" s="5"/>
      <c r="L64" s="5"/>
      <c r="M64" s="7" t="str">
        <f t="shared" si="0"/>
        <v>9''</v>
      </c>
      <c r="N64" s="6">
        <v>33</v>
      </c>
      <c r="O64" s="6">
        <v>24</v>
      </c>
      <c r="P64" s="7" t="s">
        <v>28</v>
      </c>
      <c r="Q64" s="7" t="s">
        <v>31</v>
      </c>
      <c r="R64" s="7" t="str">
        <f t="shared" si="3"/>
        <v>Remove</v>
      </c>
      <c r="S64" s="5" t="s">
        <v>32</v>
      </c>
      <c r="T64" s="5" t="str">
        <f>INDEX('Lookup Tables'!$F$3:$F$14,MATCH($S64,'Lookup Tables'!$E$3:$E$14,0))</f>
        <v>excellent</v>
      </c>
      <c r="U64" s="7" t="s">
        <v>20</v>
      </c>
      <c r="V64" s="5" t="s">
        <v>42</v>
      </c>
      <c r="W64" s="5" t="s">
        <v>20</v>
      </c>
      <c r="X64" s="16" t="s">
        <v>20</v>
      </c>
      <c r="Y64" s="5" t="s">
        <v>42</v>
      </c>
      <c r="Z64" s="7" t="s">
        <v>156</v>
      </c>
      <c r="AB64" s="10" t="str">
        <f t="shared" si="2"/>
        <v>Tree 63#&lt;Ginkgo biloba&gt; - Ginkgo##This tree is not protected by ordinance. It will be removed it is growing within the footprint of the proposed parcel C structure. ##This tree is healthy. ##</v>
      </c>
    </row>
    <row r="65" spans="17:17" x14ac:dyDescent="0.3">
      <c r="Q65" s="7"/>
    </row>
  </sheetData>
  <pageMargins left="0.25" right="0.25" top="0.75" bottom="0.75" header="0.3" footer="0.3"/>
  <pageSetup scale="10" fitToHeight="0" orientation="portrait" horizontalDpi="300" verticalDpi="300" r:id="rId1"/>
  <headerFooter>
    <oddHeader>&amp;CAppendix II: Matrix of All Trees on Site
14170 W. Chandler Blvd. Subdivision Project</oddHeader>
    <oddFooter>&amp;L14170 W Chandler Blvd. - Tree Inventory
Class One Arboriculture Inc.
January 28, 2021&amp;RPage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workbookViewId="0">
      <selection activeCell="F4" sqref="F4"/>
    </sheetView>
  </sheetViews>
  <sheetFormatPr defaultRowHeight="14.4" x14ac:dyDescent="0.3"/>
  <cols>
    <col min="1" max="1" width="19.6640625" bestFit="1" customWidth="1"/>
    <col min="2" max="2" width="20.109375" bestFit="1" customWidth="1"/>
    <col min="5" max="5" width="10.21875" bestFit="1" customWidth="1"/>
    <col min="6" max="6" width="9.88671875" bestFit="1" customWidth="1"/>
  </cols>
  <sheetData>
    <row r="1" spans="1:7" x14ac:dyDescent="0.3">
      <c r="A1" t="s">
        <v>24</v>
      </c>
    </row>
    <row r="2" spans="1:7" x14ac:dyDescent="0.3">
      <c r="A2" s="1" t="s">
        <v>2</v>
      </c>
      <c r="B2" s="1" t="s">
        <v>23</v>
      </c>
      <c r="C2" s="1" t="s">
        <v>27</v>
      </c>
      <c r="E2" s="1" t="s">
        <v>49</v>
      </c>
      <c r="F2" s="1" t="s">
        <v>47</v>
      </c>
      <c r="G2" s="1" t="s">
        <v>48</v>
      </c>
    </row>
    <row r="3" spans="1:7" x14ac:dyDescent="0.3">
      <c r="A3" s="21" t="s">
        <v>64</v>
      </c>
      <c r="B3" t="s">
        <v>68</v>
      </c>
      <c r="C3" s="2"/>
      <c r="E3" t="s">
        <v>32</v>
      </c>
      <c r="F3" t="s">
        <v>158</v>
      </c>
      <c r="G3" s="4">
        <v>0.9</v>
      </c>
    </row>
    <row r="4" spans="1:7" x14ac:dyDescent="0.3">
      <c r="A4" s="21" t="s">
        <v>65</v>
      </c>
      <c r="B4" t="s">
        <v>69</v>
      </c>
      <c r="C4" s="2"/>
      <c r="E4" t="s">
        <v>33</v>
      </c>
      <c r="F4" t="s">
        <v>158</v>
      </c>
      <c r="G4" s="4">
        <v>0.8</v>
      </c>
    </row>
    <row r="5" spans="1:7" x14ac:dyDescent="0.3">
      <c r="A5" s="21" t="s">
        <v>72</v>
      </c>
      <c r="B5" t="s">
        <v>95</v>
      </c>
      <c r="C5" s="2"/>
      <c r="E5" t="s">
        <v>35</v>
      </c>
      <c r="F5" t="s">
        <v>159</v>
      </c>
      <c r="G5" s="4">
        <v>0.75</v>
      </c>
    </row>
    <row r="6" spans="1:7" x14ac:dyDescent="0.3">
      <c r="A6" s="21" t="s">
        <v>79</v>
      </c>
      <c r="B6" t="s">
        <v>96</v>
      </c>
      <c r="C6" s="2"/>
      <c r="E6" t="s">
        <v>34</v>
      </c>
      <c r="F6" t="s">
        <v>159</v>
      </c>
      <c r="G6" s="4">
        <v>0.7</v>
      </c>
    </row>
    <row r="7" spans="1:7" x14ac:dyDescent="0.3">
      <c r="A7" s="21" t="s">
        <v>22</v>
      </c>
      <c r="B7" t="s">
        <v>25</v>
      </c>
      <c r="C7" s="2"/>
      <c r="E7" t="s">
        <v>36</v>
      </c>
      <c r="F7" t="s">
        <v>159</v>
      </c>
      <c r="G7" s="4">
        <v>0.6</v>
      </c>
    </row>
    <row r="8" spans="1:7" x14ac:dyDescent="0.3">
      <c r="A8" s="21" t="s">
        <v>54</v>
      </c>
      <c r="B8" t="s">
        <v>57</v>
      </c>
      <c r="C8" s="2"/>
      <c r="E8" t="s">
        <v>40</v>
      </c>
      <c r="F8" t="s">
        <v>160</v>
      </c>
      <c r="G8" s="4">
        <v>0.55000000000000004</v>
      </c>
    </row>
    <row r="9" spans="1:7" x14ac:dyDescent="0.3">
      <c r="A9" s="21" t="s">
        <v>73</v>
      </c>
      <c r="B9" t="s">
        <v>97</v>
      </c>
      <c r="C9" s="2"/>
      <c r="E9" t="s">
        <v>37</v>
      </c>
      <c r="F9" t="s">
        <v>160</v>
      </c>
      <c r="G9" s="4">
        <v>0.5</v>
      </c>
    </row>
    <row r="10" spans="1:7" x14ac:dyDescent="0.3">
      <c r="A10" s="21" t="s">
        <v>53</v>
      </c>
      <c r="B10" t="s">
        <v>56</v>
      </c>
      <c r="C10" s="2"/>
      <c r="E10" t="s">
        <v>41</v>
      </c>
      <c r="F10" t="s">
        <v>160</v>
      </c>
      <c r="G10" s="4">
        <v>0.4</v>
      </c>
    </row>
    <row r="11" spans="1:7" x14ac:dyDescent="0.3">
      <c r="A11" s="21" t="s">
        <v>157</v>
      </c>
      <c r="B11" t="s">
        <v>98</v>
      </c>
      <c r="C11" s="2"/>
      <c r="E11" t="s">
        <v>43</v>
      </c>
      <c r="F11" t="s">
        <v>161</v>
      </c>
      <c r="G11" s="4">
        <v>0.35</v>
      </c>
    </row>
    <row r="12" spans="1:7" x14ac:dyDescent="0.3">
      <c r="A12" s="21" t="s">
        <v>55</v>
      </c>
      <c r="B12" t="s">
        <v>58</v>
      </c>
      <c r="C12" s="2"/>
      <c r="E12" t="s">
        <v>38</v>
      </c>
      <c r="F12" t="s">
        <v>161</v>
      </c>
      <c r="G12" s="4">
        <v>0.3</v>
      </c>
    </row>
    <row r="13" spans="1:7" x14ac:dyDescent="0.3">
      <c r="A13" s="21" t="s">
        <v>74</v>
      </c>
      <c r="B13" t="s">
        <v>99</v>
      </c>
      <c r="C13" s="2"/>
      <c r="E13" t="s">
        <v>44</v>
      </c>
      <c r="F13" t="s">
        <v>161</v>
      </c>
      <c r="G13" s="4">
        <v>0.15</v>
      </c>
    </row>
    <row r="14" spans="1:7" x14ac:dyDescent="0.3">
      <c r="A14" s="21" t="s">
        <v>75</v>
      </c>
      <c r="B14" t="s">
        <v>100</v>
      </c>
      <c r="C14" s="2"/>
      <c r="E14" t="s">
        <v>39</v>
      </c>
      <c r="F14" t="s">
        <v>162</v>
      </c>
      <c r="G14" s="4">
        <v>0</v>
      </c>
    </row>
    <row r="15" spans="1:7" x14ac:dyDescent="0.3">
      <c r="A15" s="21" t="s">
        <v>78</v>
      </c>
      <c r="B15" t="s">
        <v>101</v>
      </c>
      <c r="C15" s="2"/>
    </row>
    <row r="16" spans="1:7" x14ac:dyDescent="0.3">
      <c r="A16" s="21" t="s">
        <v>61</v>
      </c>
      <c r="B16" t="s">
        <v>102</v>
      </c>
      <c r="C16" s="2"/>
    </row>
    <row r="17" spans="1:3" x14ac:dyDescent="0.3">
      <c r="A17" s="21" t="s">
        <v>63</v>
      </c>
      <c r="B17" t="s">
        <v>67</v>
      </c>
      <c r="C17" s="2"/>
    </row>
    <row r="18" spans="1:3" x14ac:dyDescent="0.3">
      <c r="A18" s="21" t="s">
        <v>76</v>
      </c>
      <c r="B18" t="s">
        <v>103</v>
      </c>
      <c r="C18" s="2"/>
    </row>
    <row r="19" spans="1:3" x14ac:dyDescent="0.3">
      <c r="A19" s="21" t="s">
        <v>77</v>
      </c>
      <c r="B19" t="s">
        <v>104</v>
      </c>
      <c r="C19" s="2"/>
    </row>
    <row r="20" spans="1:3" x14ac:dyDescent="0.3">
      <c r="A20" s="21" t="s">
        <v>62</v>
      </c>
      <c r="B20" t="s">
        <v>66</v>
      </c>
      <c r="C20" s="2"/>
    </row>
    <row r="21" spans="1:3" x14ac:dyDescent="0.3">
      <c r="A21" s="21" t="s">
        <v>80</v>
      </c>
      <c r="B21" t="s">
        <v>105</v>
      </c>
      <c r="C21" s="2"/>
    </row>
    <row r="22" spans="1:3" x14ac:dyDescent="0.3">
      <c r="A22" s="21" t="s">
        <v>81</v>
      </c>
      <c r="B22" t="s">
        <v>106</v>
      </c>
    </row>
    <row r="23" spans="1:3" x14ac:dyDescent="0.3">
      <c r="A23" s="21" t="s">
        <v>82</v>
      </c>
      <c r="B23" t="s">
        <v>107</v>
      </c>
    </row>
    <row r="24" spans="1:3" x14ac:dyDescent="0.3">
      <c r="A24" s="21" t="s">
        <v>83</v>
      </c>
      <c r="B24" t="s">
        <v>108</v>
      </c>
    </row>
    <row r="25" spans="1:3" x14ac:dyDescent="0.3">
      <c r="A25" s="21" t="s">
        <v>84</v>
      </c>
      <c r="B25" t="s">
        <v>109</v>
      </c>
    </row>
    <row r="26" spans="1:3" x14ac:dyDescent="0.3">
      <c r="A26" s="21" t="s">
        <v>85</v>
      </c>
      <c r="B26" t="s">
        <v>110</v>
      </c>
    </row>
    <row r="27" spans="1:3" x14ac:dyDescent="0.3">
      <c r="A27" s="21" t="s">
        <v>86</v>
      </c>
      <c r="B27" t="s">
        <v>111</v>
      </c>
    </row>
    <row r="28" spans="1:3" x14ac:dyDescent="0.3">
      <c r="A28" s="21" t="s">
        <v>87</v>
      </c>
      <c r="B28" t="s">
        <v>112</v>
      </c>
    </row>
    <row r="29" spans="1:3" x14ac:dyDescent="0.3">
      <c r="A29" s="21" t="s">
        <v>88</v>
      </c>
      <c r="B29" t="s">
        <v>113</v>
      </c>
    </row>
    <row r="30" spans="1:3" x14ac:dyDescent="0.3">
      <c r="A30" s="21" t="s">
        <v>89</v>
      </c>
      <c r="B30" t="s">
        <v>114</v>
      </c>
    </row>
    <row r="31" spans="1:3" x14ac:dyDescent="0.3">
      <c r="A31" s="21" t="s">
        <v>90</v>
      </c>
      <c r="B31" t="s">
        <v>115</v>
      </c>
    </row>
    <row r="32" spans="1:3" x14ac:dyDescent="0.3">
      <c r="A32" s="21" t="s">
        <v>91</v>
      </c>
      <c r="B32" t="s">
        <v>116</v>
      </c>
    </row>
    <row r="33" spans="1:2" x14ac:dyDescent="0.3">
      <c r="A33" s="21" t="s">
        <v>92</v>
      </c>
      <c r="B33" t="s">
        <v>117</v>
      </c>
    </row>
    <row r="34" spans="1:2" x14ac:dyDescent="0.3">
      <c r="A34" s="21" t="s">
        <v>93</v>
      </c>
      <c r="B34" t="s">
        <v>118</v>
      </c>
    </row>
    <row r="35" spans="1:2" x14ac:dyDescent="0.3">
      <c r="A35" s="21" t="s">
        <v>94</v>
      </c>
      <c r="B35"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Lookup Tables</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James Komen</cp:lastModifiedBy>
  <cp:lastPrinted>2021-02-26T04:28:19Z</cp:lastPrinted>
  <dcterms:created xsi:type="dcterms:W3CDTF">2020-07-11T22:46:20Z</dcterms:created>
  <dcterms:modified xsi:type="dcterms:W3CDTF">2021-08-27T00:00:22Z</dcterms:modified>
</cp:coreProperties>
</file>