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rboriculture\Speaking Engagements\ISA Conference 2021\"/>
    </mc:Choice>
  </mc:AlternateContent>
  <xr:revisionPtr revIDLastSave="0" documentId="13_ncr:1_{1734E9D3-A069-4F2D-B2A3-AB5FCFE8550D}" xr6:coauthVersionLast="47" xr6:coauthVersionMax="47" xr10:uidLastSave="{00000000-0000-0000-0000-000000000000}"/>
  <bookViews>
    <workbookView xWindow="-108" yWindow="-108" windowWidth="23256" windowHeight="12576" xr2:uid="{7276040D-05ED-47DD-A93C-4B459F3A2F89}"/>
  </bookViews>
  <sheets>
    <sheet name="Risk Assessment" sheetId="1" r:id="rId1"/>
    <sheet name="Lookup Tabl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I68" i="1"/>
  <c r="J68" i="1"/>
  <c r="K68" i="1" s="1"/>
  <c r="L68" i="1"/>
  <c r="H69" i="1"/>
  <c r="I69" i="1" s="1"/>
  <c r="J69" i="1" s="1"/>
  <c r="K69" i="1" s="1"/>
  <c r="M69" i="1" s="1"/>
  <c r="L69" i="1"/>
  <c r="H7" i="1"/>
  <c r="I7" i="1"/>
  <c r="J7" i="1"/>
  <c r="K7" i="1"/>
  <c r="L7" i="1"/>
  <c r="H8" i="1"/>
  <c r="L8" i="1" s="1"/>
  <c r="I8" i="1"/>
  <c r="J8" i="1"/>
  <c r="K8" i="1"/>
  <c r="H9" i="1"/>
  <c r="I9" i="1"/>
  <c r="J9" i="1"/>
  <c r="K9" i="1" s="1"/>
  <c r="L9" i="1"/>
  <c r="H10" i="1"/>
  <c r="L10" i="1" s="1"/>
  <c r="I10" i="1"/>
  <c r="J10" i="1"/>
  <c r="K10" i="1"/>
  <c r="H11" i="1"/>
  <c r="I11" i="1"/>
  <c r="J11" i="1"/>
  <c r="K11" i="1" s="1"/>
  <c r="L11" i="1"/>
  <c r="H12" i="1"/>
  <c r="L12" i="1" s="1"/>
  <c r="M12" i="1" s="1"/>
  <c r="I12" i="1"/>
  <c r="J12" i="1"/>
  <c r="K12" i="1"/>
  <c r="H13" i="1"/>
  <c r="I13" i="1"/>
  <c r="J13" i="1"/>
  <c r="K13" i="1"/>
  <c r="L13" i="1"/>
  <c r="H14" i="1"/>
  <c r="L14" i="1" s="1"/>
  <c r="I14" i="1"/>
  <c r="J14" i="1"/>
  <c r="K14" i="1" s="1"/>
  <c r="H15" i="1"/>
  <c r="I15" i="1"/>
  <c r="J15" i="1"/>
  <c r="K15" i="1"/>
  <c r="L15" i="1"/>
  <c r="H16" i="1"/>
  <c r="L16" i="1" s="1"/>
  <c r="I16" i="1"/>
  <c r="J16" i="1"/>
  <c r="K16" i="1" s="1"/>
  <c r="H17" i="1"/>
  <c r="I17" i="1"/>
  <c r="J17" i="1"/>
  <c r="K17" i="1"/>
  <c r="L17" i="1"/>
  <c r="H18" i="1"/>
  <c r="L18" i="1" s="1"/>
  <c r="M18" i="1" s="1"/>
  <c r="I18" i="1"/>
  <c r="J18" i="1"/>
  <c r="K18" i="1"/>
  <c r="H19" i="1"/>
  <c r="I19" i="1"/>
  <c r="J19" i="1"/>
  <c r="K19" i="1" s="1"/>
  <c r="L19" i="1"/>
  <c r="H20" i="1"/>
  <c r="L20" i="1" s="1"/>
  <c r="I20" i="1"/>
  <c r="J20" i="1"/>
  <c r="K20" i="1"/>
  <c r="H21" i="1"/>
  <c r="I21" i="1"/>
  <c r="J21" i="1"/>
  <c r="K21" i="1"/>
  <c r="L21" i="1"/>
  <c r="M21" i="1" s="1"/>
  <c r="H22" i="1"/>
  <c r="L22" i="1" s="1"/>
  <c r="I22" i="1"/>
  <c r="J22" i="1"/>
  <c r="K22" i="1" s="1"/>
  <c r="H23" i="1"/>
  <c r="I23" i="1" s="1"/>
  <c r="J24" i="1" s="1"/>
  <c r="K24" i="1" s="1"/>
  <c r="J23" i="1"/>
  <c r="K23" i="1"/>
  <c r="L23" i="1"/>
  <c r="H24" i="1"/>
  <c r="L24" i="1" s="1"/>
  <c r="I24" i="1"/>
  <c r="H25" i="1"/>
  <c r="I25" i="1" s="1"/>
  <c r="J25" i="1"/>
  <c r="K25" i="1"/>
  <c r="L25" i="1"/>
  <c r="H26" i="1"/>
  <c r="I26" i="1" s="1"/>
  <c r="H27" i="1"/>
  <c r="I27" i="1" s="1"/>
  <c r="J28" i="1" s="1"/>
  <c r="K28" i="1" s="1"/>
  <c r="J27" i="1"/>
  <c r="K27" i="1"/>
  <c r="L27" i="1"/>
  <c r="M27" i="1" s="1"/>
  <c r="H28" i="1"/>
  <c r="L28" i="1" s="1"/>
  <c r="I28" i="1"/>
  <c r="H29" i="1"/>
  <c r="I29" i="1" s="1"/>
  <c r="J29" i="1"/>
  <c r="K29" i="1"/>
  <c r="L29" i="1"/>
  <c r="M29" i="1" s="1"/>
  <c r="H30" i="1"/>
  <c r="I30" i="1" s="1"/>
  <c r="J30" i="1"/>
  <c r="K30" i="1"/>
  <c r="H31" i="1"/>
  <c r="I31" i="1" s="1"/>
  <c r="L31" i="1"/>
  <c r="H32" i="1"/>
  <c r="I32" i="1" s="1"/>
  <c r="J32" i="1"/>
  <c r="K32" i="1"/>
  <c r="H33" i="1"/>
  <c r="I33" i="1" s="1"/>
  <c r="L33" i="1"/>
  <c r="H34" i="1"/>
  <c r="I34" i="1" s="1"/>
  <c r="J34" i="1"/>
  <c r="K34" i="1"/>
  <c r="H35" i="1"/>
  <c r="I35" i="1" s="1"/>
  <c r="L35" i="1"/>
  <c r="H36" i="1"/>
  <c r="I36" i="1" s="1"/>
  <c r="J36" i="1"/>
  <c r="K36" i="1"/>
  <c r="H37" i="1"/>
  <c r="I37" i="1" s="1"/>
  <c r="J37" i="1"/>
  <c r="K37" i="1"/>
  <c r="L37" i="1"/>
  <c r="H38" i="1"/>
  <c r="I38" i="1" s="1"/>
  <c r="H39" i="1"/>
  <c r="I39" i="1" s="1"/>
  <c r="J40" i="1" s="1"/>
  <c r="K40" i="1" s="1"/>
  <c r="J39" i="1"/>
  <c r="K39" i="1"/>
  <c r="L39" i="1"/>
  <c r="H40" i="1"/>
  <c r="I40" i="1" s="1"/>
  <c r="H41" i="1"/>
  <c r="I41" i="1" s="1"/>
  <c r="J41" i="1"/>
  <c r="K41" i="1"/>
  <c r="L41" i="1"/>
  <c r="H42" i="1"/>
  <c r="I42" i="1" s="1"/>
  <c r="H43" i="1"/>
  <c r="I43" i="1" s="1"/>
  <c r="J43" i="1"/>
  <c r="K43" i="1"/>
  <c r="L43" i="1"/>
  <c r="H44" i="1"/>
  <c r="I44" i="1" s="1"/>
  <c r="H45" i="1"/>
  <c r="I45" i="1" s="1"/>
  <c r="J45" i="1"/>
  <c r="K45" i="1"/>
  <c r="L45" i="1"/>
  <c r="M45" i="1" s="1"/>
  <c r="H46" i="1"/>
  <c r="I46" i="1" s="1"/>
  <c r="H47" i="1"/>
  <c r="I47" i="1" s="1"/>
  <c r="J47" i="1"/>
  <c r="K47" i="1"/>
  <c r="L47" i="1"/>
  <c r="H48" i="1"/>
  <c r="I48" i="1" s="1"/>
  <c r="J48" i="1"/>
  <c r="K48" i="1"/>
  <c r="H49" i="1"/>
  <c r="I49" i="1" s="1"/>
  <c r="L49" i="1"/>
  <c r="H50" i="1"/>
  <c r="I50" i="1" s="1"/>
  <c r="J50" i="1" s="1"/>
  <c r="K50" i="1" s="1"/>
  <c r="H51" i="1"/>
  <c r="I51" i="1" s="1"/>
  <c r="J51" i="1" s="1"/>
  <c r="K51" i="1" s="1"/>
  <c r="L51" i="1"/>
  <c r="H52" i="1"/>
  <c r="I52" i="1" s="1"/>
  <c r="J52" i="1"/>
  <c r="K52" i="1"/>
  <c r="H53" i="1"/>
  <c r="I53" i="1" s="1"/>
  <c r="L53" i="1"/>
  <c r="H54" i="1"/>
  <c r="I54" i="1" s="1"/>
  <c r="J56" i="1" s="1"/>
  <c r="K56" i="1" s="1"/>
  <c r="J54" i="1"/>
  <c r="K54" i="1"/>
  <c r="H55" i="1"/>
  <c r="I55" i="1" s="1"/>
  <c r="J55" i="1"/>
  <c r="K55" i="1"/>
  <c r="L55" i="1"/>
  <c r="H56" i="1"/>
  <c r="I56" i="1" s="1"/>
  <c r="H57" i="1"/>
  <c r="I57" i="1" s="1"/>
  <c r="J57" i="1" s="1"/>
  <c r="K57" i="1" s="1"/>
  <c r="L57" i="1"/>
  <c r="H58" i="1"/>
  <c r="I58" i="1" s="1"/>
  <c r="J58" i="1" s="1"/>
  <c r="K58" i="1" s="1"/>
  <c r="H59" i="1"/>
  <c r="I59" i="1" s="1"/>
  <c r="J59" i="1" s="1"/>
  <c r="K59" i="1" s="1"/>
  <c r="L59" i="1"/>
  <c r="H60" i="1"/>
  <c r="I60" i="1" s="1"/>
  <c r="J60" i="1" s="1"/>
  <c r="K60" i="1" s="1"/>
  <c r="H61" i="1"/>
  <c r="I61" i="1" s="1"/>
  <c r="J61" i="1" s="1"/>
  <c r="K61" i="1" s="1"/>
  <c r="L61" i="1"/>
  <c r="H62" i="1"/>
  <c r="I62" i="1" s="1"/>
  <c r="J62" i="1" s="1"/>
  <c r="K62" i="1" s="1"/>
  <c r="H63" i="1"/>
  <c r="I63" i="1" s="1"/>
  <c r="J63" i="1" s="1"/>
  <c r="K63" i="1" s="1"/>
  <c r="L63" i="1"/>
  <c r="H64" i="1"/>
  <c r="I64" i="1" s="1"/>
  <c r="J64" i="1"/>
  <c r="K64" i="1"/>
  <c r="H65" i="1"/>
  <c r="I65" i="1" s="1"/>
  <c r="J65" i="1"/>
  <c r="K65" i="1"/>
  <c r="L65" i="1"/>
  <c r="M65" i="1" s="1"/>
  <c r="H66" i="1"/>
  <c r="I66" i="1" s="1"/>
  <c r="H67" i="1"/>
  <c r="I67" i="1" s="1"/>
  <c r="J67" i="1"/>
  <c r="K67" i="1"/>
  <c r="L67" i="1"/>
  <c r="J6" i="1"/>
  <c r="K6" i="1" s="1"/>
  <c r="M6" i="1" s="1"/>
  <c r="L6" i="1"/>
  <c r="I6" i="1"/>
  <c r="H6" i="1"/>
  <c r="J5" i="1"/>
  <c r="K5" i="1"/>
  <c r="M5" i="1" s="1"/>
  <c r="H5" i="1"/>
  <c r="L5" i="1" s="1"/>
  <c r="M68" i="1" l="1"/>
  <c r="M7" i="1"/>
  <c r="M47" i="1"/>
  <c r="M39" i="1"/>
  <c r="M13" i="1"/>
  <c r="M8" i="1"/>
  <c r="M43" i="1"/>
  <c r="M25" i="1"/>
  <c r="M22" i="1"/>
  <c r="M15" i="1"/>
  <c r="M10" i="1"/>
  <c r="M37" i="1"/>
  <c r="M41" i="1"/>
  <c r="M67" i="1"/>
  <c r="M63" i="1"/>
  <c r="M55" i="1"/>
  <c r="M51" i="1"/>
  <c r="M28" i="1"/>
  <c r="M23" i="1"/>
  <c r="M17" i="1"/>
  <c r="M20" i="1"/>
  <c r="J31" i="1"/>
  <c r="K31" i="1" s="1"/>
  <c r="M31" i="1" s="1"/>
  <c r="J66" i="1"/>
  <c r="K66" i="1" s="1"/>
  <c r="J53" i="1"/>
  <c r="K53" i="1" s="1"/>
  <c r="M53" i="1" s="1"/>
  <c r="J49" i="1"/>
  <c r="K49" i="1" s="1"/>
  <c r="M49" i="1" s="1"/>
  <c r="M24" i="1"/>
  <c r="J33" i="1"/>
  <c r="K33" i="1" s="1"/>
  <c r="M33" i="1" s="1"/>
  <c r="M11" i="1"/>
  <c r="J42" i="1"/>
  <c r="K42" i="1" s="1"/>
  <c r="M61" i="1"/>
  <c r="J38" i="1"/>
  <c r="K38" i="1" s="1"/>
  <c r="M14" i="1"/>
  <c r="J46" i="1"/>
  <c r="K46" i="1" s="1"/>
  <c r="M19" i="1"/>
  <c r="M59" i="1"/>
  <c r="M16" i="1"/>
  <c r="J35" i="1"/>
  <c r="K35" i="1" s="1"/>
  <c r="M35" i="1" s="1"/>
  <c r="M57" i="1"/>
  <c r="J44" i="1"/>
  <c r="K44" i="1" s="1"/>
  <c r="J26" i="1"/>
  <c r="K26" i="1" s="1"/>
  <c r="M9" i="1"/>
  <c r="L66" i="1"/>
  <c r="L64" i="1"/>
  <c r="M64" i="1" s="1"/>
  <c r="L62" i="1"/>
  <c r="M62" i="1" s="1"/>
  <c r="L60" i="1"/>
  <c r="M60" i="1" s="1"/>
  <c r="L58" i="1"/>
  <c r="M58" i="1" s="1"/>
  <c r="L56" i="1"/>
  <c r="M56" i="1" s="1"/>
  <c r="L54" i="1"/>
  <c r="M54" i="1" s="1"/>
  <c r="L52" i="1"/>
  <c r="M52" i="1" s="1"/>
  <c r="L50" i="1"/>
  <c r="M50" i="1" s="1"/>
  <c r="L48" i="1"/>
  <c r="M48" i="1" s="1"/>
  <c r="L46" i="1"/>
  <c r="L44" i="1"/>
  <c r="L42" i="1"/>
  <c r="L40" i="1"/>
  <c r="M40" i="1" s="1"/>
  <c r="L38" i="1"/>
  <c r="L36" i="1"/>
  <c r="M36" i="1" s="1"/>
  <c r="L34" i="1"/>
  <c r="M34" i="1" s="1"/>
  <c r="L32" i="1"/>
  <c r="M32" i="1" s="1"/>
  <c r="L30" i="1"/>
  <c r="M30" i="1" s="1"/>
  <c r="L26" i="1"/>
  <c r="I5" i="1"/>
  <c r="M66" i="1" l="1"/>
  <c r="M38" i="1"/>
  <c r="M42" i="1"/>
  <c r="M46" i="1"/>
  <c r="M26" i="1"/>
  <c r="M44" i="1"/>
</calcChain>
</file>

<file path=xl/sharedStrings.xml><?xml version="1.0" encoding="utf-8"?>
<sst xmlns="http://schemas.openxmlformats.org/spreadsheetml/2006/main" count="465" uniqueCount="59">
  <si>
    <t>Tree</t>
  </si>
  <si>
    <t>Tree Part</t>
  </si>
  <si>
    <t>Target</t>
  </si>
  <si>
    <t>Likelihood of Failure</t>
  </si>
  <si>
    <t>Likelihood of Impact</t>
  </si>
  <si>
    <t>Consequences</t>
  </si>
  <si>
    <t>Risk</t>
  </si>
  <si>
    <t>Time Frame</t>
  </si>
  <si>
    <t>1 year</t>
  </si>
  <si>
    <t>low</t>
  </si>
  <si>
    <t>high</t>
  </si>
  <si>
    <t>Likelihood Matrix</t>
  </si>
  <si>
    <t>Imminent</t>
  </si>
  <si>
    <t>Probable</t>
  </si>
  <si>
    <t>Possible</t>
  </si>
  <si>
    <t>Improbable</t>
  </si>
  <si>
    <t>Very Low</t>
  </si>
  <si>
    <t>Low</t>
  </si>
  <si>
    <t>Medium</t>
  </si>
  <si>
    <t>High</t>
  </si>
  <si>
    <t>Unlikely</t>
  </si>
  <si>
    <t>Somewhat Likely</t>
  </si>
  <si>
    <t>Likely</t>
  </si>
  <si>
    <t>Very Likely</t>
  </si>
  <si>
    <t>Risk Rating Matrix</t>
  </si>
  <si>
    <t>Negligible</t>
  </si>
  <si>
    <t>Minor</t>
  </si>
  <si>
    <t>Significant</t>
  </si>
  <si>
    <t>Severe</t>
  </si>
  <si>
    <t>Risk Statement</t>
  </si>
  <si>
    <t>moderate</t>
  </si>
  <si>
    <t>extreme</t>
  </si>
  <si>
    <t>Species</t>
  </si>
  <si>
    <t>Report Text</t>
  </si>
  <si>
    <t>a dead branch</t>
  </si>
  <si>
    <t>the whole tree</t>
  </si>
  <si>
    <t>Risk #</t>
  </si>
  <si>
    <t>Overall Risk #</t>
  </si>
  <si>
    <t>Eucalyptus camaldulensis</t>
  </si>
  <si>
    <t>a living branch</t>
  </si>
  <si>
    <t>children at the preschool</t>
  </si>
  <si>
    <t/>
  </si>
  <si>
    <t>The likelihood of a living branch failing within the next 1 year time frame and striking children at the preschool poses a low risk.</t>
  </si>
  <si>
    <t>@Tree 1#Eucalyptus camaldulensis##The likelihood of a living branch failing within the next 1 year time frame and striking children at the preschool poses a low risk.</t>
  </si>
  <si>
    <t>the playground equipment</t>
  </si>
  <si>
    <t>a car on the street</t>
  </si>
  <si>
    <t>the fence</t>
  </si>
  <si>
    <t>Overall Risk Rating</t>
  </si>
  <si>
    <t>Eucalyptus globulus</t>
  </si>
  <si>
    <t>Cupaniopsis anacardioides</t>
  </si>
  <si>
    <t>Schinus molle</t>
  </si>
  <si>
    <t>Schinus terebinthifolius</t>
  </si>
  <si>
    <t>Jacaranda mimosifolia</t>
  </si>
  <si>
    <t>Ficus benjamina</t>
  </si>
  <si>
    <t>a branch</t>
  </si>
  <si>
    <t>the co-dom trunk</t>
  </si>
  <si>
    <t>a person</t>
  </si>
  <si>
    <t>a building</t>
  </si>
  <si>
    <t>the porch swing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</si>
</sst>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wrapText="1"/>
    </xf>
    <xf numFmtId="0" fontId="2" fillId="9" borderId="1" xfId="0" applyFont="1" applyFill="1" applyBorder="1"/>
    <xf numFmtId="0" fontId="0" fillId="9" borderId="1" xfId="0" applyFill="1" applyBorder="1"/>
    <xf numFmtId="0" fontId="2" fillId="0" borderId="1" xfId="0" applyFont="1" applyBorder="1"/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/>
    <xf numFmtId="0" fontId="0" fillId="9" borderId="1" xfId="0" applyFill="1" applyBorder="1" applyAlignment="1"/>
    <xf numFmtId="0" fontId="2" fillId="9" borderId="1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10" borderId="1" xfId="0" applyFont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1" fillId="10" borderId="1" xfId="0" applyFont="1" applyFill="1" applyBorder="1" applyAlignment="1"/>
    <xf numFmtId="0" fontId="1" fillId="1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9" borderId="1" xfId="0" applyFill="1" applyBorder="1" applyAlignment="1">
      <alignment horizontal="right" wrapText="1"/>
    </xf>
    <xf numFmtId="0" fontId="0" fillId="10" borderId="1" xfId="0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5" xfId="0" applyFill="1" applyBorder="1" applyAlignment="1">
      <alignment wrapText="1"/>
    </xf>
    <xf numFmtId="0" fontId="0" fillId="9" borderId="0" xfId="0" applyFill="1" applyAlignment="1"/>
    <xf numFmtId="0" fontId="0" fillId="9" borderId="15" xfId="0" applyFill="1" applyBorder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9191-4B91-4A6C-8E58-B445FDDF2E76}">
  <dimension ref="A1:M70"/>
  <sheetViews>
    <sheetView tabSelected="1" workbookViewId="0">
      <selection activeCell="A3" sqref="A3"/>
    </sheetView>
  </sheetViews>
  <sheetFormatPr defaultRowHeight="14.4" x14ac:dyDescent="0.3"/>
  <cols>
    <col min="1" max="1" width="4.6640625" style="40" bestFit="1" customWidth="1"/>
    <col min="2" max="2" width="22.21875" style="40" bestFit="1" customWidth="1"/>
    <col min="3" max="3" width="15.44140625" style="40" customWidth="1"/>
    <col min="4" max="4" width="21.44140625" style="40" bestFit="1" customWidth="1"/>
    <col min="5" max="6" width="11.88671875" style="40" bestFit="1" customWidth="1"/>
    <col min="7" max="7" width="13.21875" style="40" customWidth="1"/>
    <col min="8" max="11" width="11.5546875" style="40" customWidth="1"/>
    <col min="12" max="12" width="26.77734375" style="40" customWidth="1"/>
    <col min="13" max="13" width="28.88671875" style="40" customWidth="1"/>
    <col min="14" max="16384" width="8.88671875" style="40"/>
  </cols>
  <sheetData>
    <row r="1" spans="1:13" x14ac:dyDescent="0.3">
      <c r="A1" s="35" t="s">
        <v>7</v>
      </c>
      <c r="B1" s="35"/>
      <c r="C1" s="35"/>
      <c r="D1" s="40" t="s">
        <v>8</v>
      </c>
    </row>
    <row r="3" spans="1:13" s="41" customFormat="1" ht="28.8" x14ac:dyDescent="0.3">
      <c r="A3" s="50" t="s">
        <v>0</v>
      </c>
      <c r="B3" s="50" t="s">
        <v>32</v>
      </c>
      <c r="C3" s="50" t="s">
        <v>1</v>
      </c>
      <c r="D3" s="50" t="s">
        <v>2</v>
      </c>
      <c r="E3" s="51" t="s">
        <v>3</v>
      </c>
      <c r="F3" s="51" t="s">
        <v>4</v>
      </c>
      <c r="G3" s="50" t="s">
        <v>5</v>
      </c>
      <c r="H3" s="50" t="s">
        <v>6</v>
      </c>
      <c r="I3" s="47" t="s">
        <v>36</v>
      </c>
      <c r="J3" s="47" t="s">
        <v>37</v>
      </c>
      <c r="K3" s="52" t="s">
        <v>47</v>
      </c>
      <c r="L3" s="41" t="s">
        <v>29</v>
      </c>
      <c r="M3" s="41" t="s">
        <v>33</v>
      </c>
    </row>
    <row r="4" spans="1:13" s="41" customFormat="1" hidden="1" x14ac:dyDescent="0.3">
      <c r="A4" s="47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3" s="57" customFormat="1" x14ac:dyDescent="0.3">
      <c r="A5" s="53">
        <v>1</v>
      </c>
      <c r="B5" s="44" t="s">
        <v>38</v>
      </c>
      <c r="C5" s="45" t="s">
        <v>39</v>
      </c>
      <c r="D5" s="45" t="s">
        <v>40</v>
      </c>
      <c r="E5" s="45" t="s">
        <v>14</v>
      </c>
      <c r="F5" s="45" t="s">
        <v>18</v>
      </c>
      <c r="G5" s="45" t="s">
        <v>28</v>
      </c>
      <c r="H5" s="45" t="str">
        <f>INDEX('Lookup Tables'!$B$10:$E$13,MATCH(INDEX('Lookup Tables'!$B$3:$E$6,MATCH('Risk Assessment'!E5,'Lookup Tables'!$A$3:$A$6,0),MATCH('Risk Assessment'!F5,'Lookup Tables'!$B$2:$E$2,0)),'Lookup Tables'!$A$10:$A$13,0),MATCH('Risk Assessment'!G5,'Lookup Tables'!$B$9:$E$9,0))</f>
        <v>low</v>
      </c>
      <c r="I5" s="45">
        <f>MATCH(H5,'Lookup Tables'!$B$10:$E$10,0)</f>
        <v>1</v>
      </c>
      <c r="J5" s="45" t="str">
        <f>IF(A5&lt;A6,_xlfn.MAXIFS($I:$I,$A:$A,A5),"")</f>
        <v/>
      </c>
      <c r="K5" s="45" t="str">
        <f>IF(A5&lt;A6,INDEX('Lookup Tables'!$B$10:$E$10,'Risk Assessment'!J5),"")</f>
        <v/>
      </c>
      <c r="L5" s="57" t="str">
        <f>"The likelihood of "&amp;C5&amp;" failing within the next "&amp;$D$1&amp;" time frame and striking "&amp;D5&amp;" poses a "&amp;H5&amp;" risk."</f>
        <v>The likelihood of a living branch failing within the next 1 year time frame and striking children at the preschool poses a low risk.</v>
      </c>
      <c r="M5" s="57" t="str">
        <f>IF(A5&gt;A4,"@Tree "&amp;A5&amp;"#&lt;"&amp;B5&amp;"&gt;##","")&amp;L5&amp;IF(K5="","","##The overall risk rating for the tree is "&amp;K5&amp;".")</f>
        <v>@Tree 1#&lt;Eucalyptus camaldulensis&gt;##The likelihood of a living branch failing within the next 1 year time frame and striking children at the preschool poses a low risk.</v>
      </c>
    </row>
    <row r="6" spans="1:13" s="57" customFormat="1" ht="28.8" x14ac:dyDescent="0.3">
      <c r="A6" s="53">
        <v>1</v>
      </c>
      <c r="B6" s="44" t="s">
        <v>38</v>
      </c>
      <c r="C6" s="45" t="s">
        <v>35</v>
      </c>
      <c r="D6" s="45" t="s">
        <v>44</v>
      </c>
      <c r="E6" s="45" t="s">
        <v>15</v>
      </c>
      <c r="F6" s="45" t="s">
        <v>19</v>
      </c>
      <c r="G6" s="45" t="s">
        <v>27</v>
      </c>
      <c r="H6" s="45" t="str">
        <f>INDEX('Lookup Tables'!$B$10:$E$13,MATCH(INDEX('Lookup Tables'!$B$3:$E$6,MATCH('Risk Assessment'!E6,'Lookup Tables'!$A$3:$A$6,0),MATCH('Risk Assessment'!F6,'Lookup Tables'!$B$2:$E$2,0)),'Lookup Tables'!$A$10:$A$13,0),MATCH('Risk Assessment'!G6,'Lookup Tables'!$B$9:$E$9,0))</f>
        <v>low</v>
      </c>
      <c r="I6" s="45">
        <f>MATCH(H6,'Lookup Tables'!$B$10:$E$10,0)</f>
        <v>1</v>
      </c>
      <c r="J6" s="45">
        <f>IF(A6&lt;A7,_xlfn.MAXIFS($I:$I,$A:$A,A6),"")</f>
        <v>1</v>
      </c>
      <c r="K6" s="45" t="str">
        <f>IF(A6&lt;A7,INDEX('Lookup Tables'!$B$10:$E$10,'Risk Assessment'!J6),"")</f>
        <v>low</v>
      </c>
      <c r="L6" s="57" t="str">
        <f>"The likelihood of "&amp;C6&amp;" failing within the next "&amp;$D$1&amp;" time frame and striking "&amp;D6&amp;" poses a "&amp;H6&amp;" risk."</f>
        <v>The likelihood of the whole tree failing within the next 1 year time frame and striking the playground equipment poses a low risk.</v>
      </c>
      <c r="M6" s="57" t="str">
        <f>IF(A6&gt;A5,"@Tree "&amp;A6&amp;"#&lt;"&amp;B6&amp;"&gt;##","")&amp;L6&amp;IF(K6="","","##The overall risk rating for the tree is "&amp;K6&amp;".")</f>
        <v>The likelihood of the whole tree failing within the next 1 year time frame and striking the playground equipment poses a low risk.##The overall risk rating for the tree is low.</v>
      </c>
    </row>
    <row r="7" spans="1:13" x14ac:dyDescent="0.3">
      <c r="A7" s="54">
        <v>2</v>
      </c>
      <c r="B7" s="48" t="s">
        <v>38</v>
      </c>
      <c r="C7" s="49" t="s">
        <v>39</v>
      </c>
      <c r="D7" s="49" t="s">
        <v>40</v>
      </c>
      <c r="E7" s="49" t="s">
        <v>14</v>
      </c>
      <c r="F7" s="49" t="s">
        <v>18</v>
      </c>
      <c r="G7" s="49" t="s">
        <v>28</v>
      </c>
      <c r="H7" s="4" t="str">
        <f>INDEX('Lookup Tables'!$B$10:$E$13,MATCH(INDEX('Lookup Tables'!$B$3:$E$6,MATCH('Risk Assessment'!E7,'Lookup Tables'!$A$3:$A$6,0),MATCH('Risk Assessment'!F7,'Lookup Tables'!$B$2:$E$2,0)),'Lookup Tables'!$A$10:$A$13,0),MATCH('Risk Assessment'!G7,'Lookup Tables'!$B$9:$E$9,0))</f>
        <v>low</v>
      </c>
      <c r="I7" s="4">
        <f>MATCH(H7,'Lookup Tables'!$B$10:$E$10,0)</f>
        <v>1</v>
      </c>
      <c r="J7" s="4" t="str">
        <f t="shared" ref="J7:J67" si="0">IF(A7&lt;A8,_xlfn.MAXIFS($I:$I,$A:$A,A7),"")</f>
        <v/>
      </c>
      <c r="K7" s="4" t="str">
        <f>IF(A7&lt;A8,INDEX('Lookup Tables'!$B$10:$E$10,'Risk Assessment'!J7),"")</f>
        <v/>
      </c>
      <c r="L7" s="40" t="str">
        <f t="shared" ref="L7:L67" si="1">"The likelihood of "&amp;C7&amp;" failing within the next "&amp;$D$1&amp;" time frame and striking "&amp;D7&amp;" poses a "&amp;H7&amp;" risk."</f>
        <v>The likelihood of a living branch failing within the next 1 year time frame and striking children at the preschool poses a low risk.</v>
      </c>
      <c r="M7" s="40" t="str">
        <f t="shared" ref="M7:M67" si="2">IF(A7&gt;A6,"@Tree "&amp;A7&amp;"#&lt;"&amp;B7&amp;"&gt;##","")&amp;L7&amp;IF(K7="","","##The overall risk rating for the tree is "&amp;K7&amp;".")</f>
        <v>@Tree 2#&lt;Eucalyptus camaldulensis&gt;##The likelihood of a living branch failing within the next 1 year time frame and striking children at the preschool poses a low risk.</v>
      </c>
    </row>
    <row r="8" spans="1:13" ht="28.8" x14ac:dyDescent="0.3">
      <c r="A8" s="54">
        <v>2</v>
      </c>
      <c r="B8" s="48" t="s">
        <v>38</v>
      </c>
      <c r="C8" s="49" t="s">
        <v>34</v>
      </c>
      <c r="D8" s="49" t="s">
        <v>44</v>
      </c>
      <c r="E8" s="49" t="s">
        <v>13</v>
      </c>
      <c r="F8" s="49" t="s">
        <v>19</v>
      </c>
      <c r="G8" s="49" t="s">
        <v>26</v>
      </c>
      <c r="H8" s="4" t="str">
        <f>INDEX('Lookup Tables'!$B$10:$E$13,MATCH(INDEX('Lookup Tables'!$B$3:$E$6,MATCH('Risk Assessment'!E8,'Lookup Tables'!$A$3:$A$6,0),MATCH('Risk Assessment'!F8,'Lookup Tables'!$B$2:$E$2,0)),'Lookup Tables'!$A$10:$A$13,0),MATCH('Risk Assessment'!G8,'Lookup Tables'!$B$9:$E$9,0))</f>
        <v>moderate</v>
      </c>
      <c r="I8" s="4">
        <f>MATCH(H8,'Lookup Tables'!$B$10:$E$10,0)</f>
        <v>2</v>
      </c>
      <c r="J8" s="4" t="str">
        <f t="shared" si="0"/>
        <v/>
      </c>
      <c r="K8" s="4" t="str">
        <f>IF(A8&lt;A9,INDEX('Lookup Tables'!$B$10:$E$10,'Risk Assessment'!J8),"")</f>
        <v/>
      </c>
      <c r="L8" s="40" t="str">
        <f t="shared" si="1"/>
        <v>The likelihood of a dead branch failing within the next 1 year time frame and striking the playground equipment poses a moderate risk.</v>
      </c>
      <c r="M8" s="40" t="str">
        <f t="shared" si="2"/>
        <v>The likelihood of a dead branch failing within the next 1 year time frame and striking the playground equipment poses a moderate risk.</v>
      </c>
    </row>
    <row r="9" spans="1:13" x14ac:dyDescent="0.3">
      <c r="A9" s="54">
        <v>2</v>
      </c>
      <c r="B9" s="48" t="s">
        <v>38</v>
      </c>
      <c r="C9" s="49" t="s">
        <v>35</v>
      </c>
      <c r="D9" s="49" t="s">
        <v>40</v>
      </c>
      <c r="E9" s="49" t="s">
        <v>15</v>
      </c>
      <c r="F9" s="49" t="s">
        <v>18</v>
      </c>
      <c r="G9" s="49" t="s">
        <v>28</v>
      </c>
      <c r="H9" s="4" t="str">
        <f>INDEX('Lookup Tables'!$B$10:$E$13,MATCH(INDEX('Lookup Tables'!$B$3:$E$6,MATCH('Risk Assessment'!E9,'Lookup Tables'!$A$3:$A$6,0),MATCH('Risk Assessment'!F9,'Lookup Tables'!$B$2:$E$2,0)),'Lookup Tables'!$A$10:$A$13,0),MATCH('Risk Assessment'!G9,'Lookup Tables'!$B$9:$E$9,0))</f>
        <v>low</v>
      </c>
      <c r="I9" s="4">
        <f>MATCH(H9,'Lookup Tables'!$B$10:$E$10,0)</f>
        <v>1</v>
      </c>
      <c r="J9" s="4">
        <f t="shared" si="0"/>
        <v>2</v>
      </c>
      <c r="K9" s="4" t="str">
        <f>IF(A9&lt;A10,INDEX('Lookup Tables'!$B$10:$E$10,'Risk Assessment'!J9),"")</f>
        <v>moderate</v>
      </c>
      <c r="L9" s="40" t="str">
        <f t="shared" si="1"/>
        <v>The likelihood of the whole tree failing within the next 1 year time frame and striking children at the preschool poses a low risk.</v>
      </c>
      <c r="M9" s="40" t="str">
        <f t="shared" si="2"/>
        <v>The likelihood of the whole tree failing within the next 1 year time frame and striking children at the preschool poses a low risk.##The overall risk rating for the tree is moderate.</v>
      </c>
    </row>
    <row r="10" spans="1:13" s="57" customFormat="1" x14ac:dyDescent="0.3">
      <c r="A10" s="53">
        <v>3</v>
      </c>
      <c r="B10" s="44" t="s">
        <v>38</v>
      </c>
      <c r="C10" s="45" t="s">
        <v>39</v>
      </c>
      <c r="D10" s="45" t="s">
        <v>40</v>
      </c>
      <c r="E10" s="45" t="s">
        <v>14</v>
      </c>
      <c r="F10" s="45" t="s">
        <v>18</v>
      </c>
      <c r="G10" s="45" t="s">
        <v>28</v>
      </c>
      <c r="H10" s="45" t="str">
        <f>INDEX('Lookup Tables'!$B$10:$E$13,MATCH(INDEX('Lookup Tables'!$B$3:$E$6,MATCH('Risk Assessment'!E10,'Lookup Tables'!$A$3:$A$6,0),MATCH('Risk Assessment'!F10,'Lookup Tables'!$B$2:$E$2,0)),'Lookup Tables'!$A$10:$A$13,0),MATCH('Risk Assessment'!G10,'Lookup Tables'!$B$9:$E$9,0))</f>
        <v>low</v>
      </c>
      <c r="I10" s="45">
        <f>MATCH(H10,'Lookup Tables'!$B$10:$E$10,0)</f>
        <v>1</v>
      </c>
      <c r="J10" s="45" t="str">
        <f t="shared" si="0"/>
        <v/>
      </c>
      <c r="K10" s="45" t="str">
        <f>IF(A10&lt;A11,INDEX('Lookup Tables'!$B$10:$E$10,'Risk Assessment'!J10),"")</f>
        <v/>
      </c>
      <c r="L10" s="57" t="str">
        <f t="shared" si="1"/>
        <v>The likelihood of a living branch failing within the next 1 year time frame and striking children at the preschool poses a low risk.</v>
      </c>
      <c r="M10" s="57" t="str">
        <f t="shared" si="2"/>
        <v>@Tree 3#&lt;Eucalyptus camaldulensis&gt;##The likelihood of a living branch failing within the next 1 year time frame and striking children at the preschool poses a low risk.</v>
      </c>
    </row>
    <row r="11" spans="1:13" s="57" customFormat="1" ht="28.8" x14ac:dyDescent="0.3">
      <c r="A11" s="53">
        <v>3</v>
      </c>
      <c r="B11" s="44" t="s">
        <v>38</v>
      </c>
      <c r="C11" s="45" t="s">
        <v>35</v>
      </c>
      <c r="D11" s="45" t="s">
        <v>44</v>
      </c>
      <c r="E11" s="45" t="s">
        <v>15</v>
      </c>
      <c r="F11" s="45" t="s">
        <v>19</v>
      </c>
      <c r="G11" s="45" t="s">
        <v>27</v>
      </c>
      <c r="H11" s="45" t="str">
        <f>INDEX('Lookup Tables'!$B$10:$E$13,MATCH(INDEX('Lookup Tables'!$B$3:$E$6,MATCH('Risk Assessment'!E11,'Lookup Tables'!$A$3:$A$6,0),MATCH('Risk Assessment'!F11,'Lookup Tables'!$B$2:$E$2,0)),'Lookup Tables'!$A$10:$A$13,0),MATCH('Risk Assessment'!G11,'Lookup Tables'!$B$9:$E$9,0))</f>
        <v>low</v>
      </c>
      <c r="I11" s="45">
        <f>MATCH(H11,'Lookup Tables'!$B$10:$E$10,0)</f>
        <v>1</v>
      </c>
      <c r="J11" s="45">
        <f t="shared" si="0"/>
        <v>1</v>
      </c>
      <c r="K11" s="45" t="str">
        <f>IF(A11&lt;A12,INDEX('Lookup Tables'!$B$10:$E$10,'Risk Assessment'!J11),"")</f>
        <v>low</v>
      </c>
      <c r="L11" s="57" t="str">
        <f t="shared" si="1"/>
        <v>The likelihood of the whole tree failing within the next 1 year time frame and striking the playground equipment poses a low risk.</v>
      </c>
      <c r="M11" s="57" t="str">
        <f t="shared" si="2"/>
        <v>The likelihood of the whole tree failing within the next 1 year time frame and striking the playground equipment poses a low risk.##The overall risk rating for the tree is low.</v>
      </c>
    </row>
    <row r="12" spans="1:13" x14ac:dyDescent="0.3">
      <c r="A12" s="54">
        <v>4</v>
      </c>
      <c r="B12" s="48" t="s">
        <v>38</v>
      </c>
      <c r="C12" s="49" t="s">
        <v>39</v>
      </c>
      <c r="D12" s="49" t="s">
        <v>40</v>
      </c>
      <c r="E12" s="49" t="s">
        <v>14</v>
      </c>
      <c r="F12" s="49" t="s">
        <v>17</v>
      </c>
      <c r="G12" s="49" t="s">
        <v>28</v>
      </c>
      <c r="H12" s="4" t="str">
        <f>INDEX('Lookup Tables'!$B$10:$E$13,MATCH(INDEX('Lookup Tables'!$B$3:$E$6,MATCH('Risk Assessment'!E12,'Lookup Tables'!$A$3:$A$6,0),MATCH('Risk Assessment'!F12,'Lookup Tables'!$B$2:$E$2,0)),'Lookup Tables'!$A$10:$A$13,0),MATCH('Risk Assessment'!G12,'Lookup Tables'!$B$9:$E$9,0))</f>
        <v>low</v>
      </c>
      <c r="I12" s="4">
        <f>MATCH(H12,'Lookup Tables'!$B$10:$E$10,0)</f>
        <v>1</v>
      </c>
      <c r="J12" s="4" t="str">
        <f t="shared" si="0"/>
        <v/>
      </c>
      <c r="K12" s="4" t="str">
        <f>IF(A12&lt;A13,INDEX('Lookup Tables'!$B$10:$E$10,'Risk Assessment'!J12),"")</f>
        <v/>
      </c>
      <c r="L12" s="40" t="str">
        <f t="shared" si="1"/>
        <v>The likelihood of a living branch failing within the next 1 year time frame and striking children at the preschool poses a low risk.</v>
      </c>
      <c r="M12" s="40" t="str">
        <f t="shared" si="2"/>
        <v>@Tree 4#&lt;Eucalyptus camaldulensis&gt;##The likelihood of a living branch failing within the next 1 year time frame and striking children at the preschool poses a low risk.</v>
      </c>
    </row>
    <row r="13" spans="1:13" ht="28.8" x14ac:dyDescent="0.3">
      <c r="A13" s="54">
        <v>4</v>
      </c>
      <c r="B13" s="48" t="s">
        <v>38</v>
      </c>
      <c r="C13" s="49" t="s">
        <v>34</v>
      </c>
      <c r="D13" s="49" t="s">
        <v>44</v>
      </c>
      <c r="E13" s="49" t="s">
        <v>13</v>
      </c>
      <c r="F13" s="49" t="s">
        <v>19</v>
      </c>
      <c r="G13" s="49" t="s">
        <v>26</v>
      </c>
      <c r="H13" s="4" t="str">
        <f>INDEX('Lookup Tables'!$B$10:$E$13,MATCH(INDEX('Lookup Tables'!$B$3:$E$6,MATCH('Risk Assessment'!E13,'Lookup Tables'!$A$3:$A$6,0),MATCH('Risk Assessment'!F13,'Lookup Tables'!$B$2:$E$2,0)),'Lookup Tables'!$A$10:$A$13,0),MATCH('Risk Assessment'!G13,'Lookup Tables'!$B$9:$E$9,0))</f>
        <v>moderate</v>
      </c>
      <c r="I13" s="4">
        <f>MATCH(H13,'Lookup Tables'!$B$10:$E$10,0)</f>
        <v>2</v>
      </c>
      <c r="J13" s="4" t="str">
        <f t="shared" si="0"/>
        <v/>
      </c>
      <c r="K13" s="4" t="str">
        <f>IF(A13&lt;A14,INDEX('Lookup Tables'!$B$10:$E$10,'Risk Assessment'!J13),"")</f>
        <v/>
      </c>
      <c r="L13" s="40" t="str">
        <f t="shared" si="1"/>
        <v>The likelihood of a dead branch failing within the next 1 year time frame and striking the playground equipment poses a moderate risk.</v>
      </c>
      <c r="M13" s="40" t="str">
        <f t="shared" si="2"/>
        <v>The likelihood of a dead branch failing within the next 1 year time frame and striking the playground equipment poses a moderate risk.</v>
      </c>
    </row>
    <row r="14" spans="1:13" x14ac:dyDescent="0.3">
      <c r="A14" s="54">
        <v>4</v>
      </c>
      <c r="B14" s="48" t="s">
        <v>38</v>
      </c>
      <c r="C14" s="49" t="s">
        <v>35</v>
      </c>
      <c r="D14" s="49" t="s">
        <v>40</v>
      </c>
      <c r="E14" s="49" t="s">
        <v>15</v>
      </c>
      <c r="F14" s="49" t="s">
        <v>17</v>
      </c>
      <c r="G14" s="49" t="s">
        <v>28</v>
      </c>
      <c r="H14" s="4" t="str">
        <f>INDEX('Lookup Tables'!$B$10:$E$13,MATCH(INDEX('Lookup Tables'!$B$3:$E$6,MATCH('Risk Assessment'!E14,'Lookup Tables'!$A$3:$A$6,0),MATCH('Risk Assessment'!F14,'Lookup Tables'!$B$2:$E$2,0)),'Lookup Tables'!$A$10:$A$13,0),MATCH('Risk Assessment'!G14,'Lookup Tables'!$B$9:$E$9,0))</f>
        <v>low</v>
      </c>
      <c r="I14" s="4">
        <f>MATCH(H14,'Lookup Tables'!$B$10:$E$10,0)</f>
        <v>1</v>
      </c>
      <c r="J14" s="4">
        <f t="shared" si="0"/>
        <v>2</v>
      </c>
      <c r="K14" s="4" t="str">
        <f>IF(A14&lt;A15,INDEX('Lookup Tables'!$B$10:$E$10,'Risk Assessment'!J14),"")</f>
        <v>moderate</v>
      </c>
      <c r="L14" s="40" t="str">
        <f t="shared" si="1"/>
        <v>The likelihood of the whole tree failing within the next 1 year time frame and striking children at the preschool poses a low risk.</v>
      </c>
      <c r="M14" s="40" t="str">
        <f t="shared" si="2"/>
        <v>The likelihood of the whole tree failing within the next 1 year time frame and striking children at the preschool poses a low risk.##The overall risk rating for the tree is moderate.</v>
      </c>
    </row>
    <row r="15" spans="1:13" s="57" customFormat="1" x14ac:dyDescent="0.3">
      <c r="A15" s="53">
        <v>5</v>
      </c>
      <c r="B15" s="44" t="s">
        <v>38</v>
      </c>
      <c r="C15" s="45" t="s">
        <v>39</v>
      </c>
      <c r="D15" s="45" t="s">
        <v>40</v>
      </c>
      <c r="E15" s="45" t="s">
        <v>14</v>
      </c>
      <c r="F15" s="45" t="s">
        <v>17</v>
      </c>
      <c r="G15" s="45" t="s">
        <v>28</v>
      </c>
      <c r="H15" s="45" t="str">
        <f>INDEX('Lookup Tables'!$B$10:$E$13,MATCH(INDEX('Lookup Tables'!$B$3:$E$6,MATCH('Risk Assessment'!E15,'Lookup Tables'!$A$3:$A$6,0),MATCH('Risk Assessment'!F15,'Lookup Tables'!$B$2:$E$2,0)),'Lookup Tables'!$A$10:$A$13,0),MATCH('Risk Assessment'!G15,'Lookup Tables'!$B$9:$E$9,0))</f>
        <v>low</v>
      </c>
      <c r="I15" s="45">
        <f>MATCH(H15,'Lookup Tables'!$B$10:$E$10,0)</f>
        <v>1</v>
      </c>
      <c r="J15" s="45" t="str">
        <f t="shared" si="0"/>
        <v/>
      </c>
      <c r="K15" s="45" t="str">
        <f>IF(A15&lt;A16,INDEX('Lookup Tables'!$B$10:$E$10,'Risk Assessment'!J15),"")</f>
        <v/>
      </c>
      <c r="L15" s="57" t="str">
        <f t="shared" si="1"/>
        <v>The likelihood of a living branch failing within the next 1 year time frame and striking children at the preschool poses a low risk.</v>
      </c>
      <c r="M15" s="57" t="str">
        <f t="shared" si="2"/>
        <v>@Tree 5#&lt;Eucalyptus camaldulensis&gt;##The likelihood of a living branch failing within the next 1 year time frame and striking children at the preschool poses a low risk.</v>
      </c>
    </row>
    <row r="16" spans="1:13" s="57" customFormat="1" ht="28.8" x14ac:dyDescent="0.3">
      <c r="A16" s="53">
        <v>5</v>
      </c>
      <c r="B16" s="44" t="s">
        <v>38</v>
      </c>
      <c r="C16" s="45" t="s">
        <v>35</v>
      </c>
      <c r="D16" s="45" t="s">
        <v>44</v>
      </c>
      <c r="E16" s="45" t="s">
        <v>15</v>
      </c>
      <c r="F16" s="45" t="s">
        <v>17</v>
      </c>
      <c r="G16" s="45" t="s">
        <v>27</v>
      </c>
      <c r="H16" s="45" t="str">
        <f>INDEX('Lookup Tables'!$B$10:$E$13,MATCH(INDEX('Lookup Tables'!$B$3:$E$6,MATCH('Risk Assessment'!E16,'Lookup Tables'!$A$3:$A$6,0),MATCH('Risk Assessment'!F16,'Lookup Tables'!$B$2:$E$2,0)),'Lookup Tables'!$A$10:$A$13,0),MATCH('Risk Assessment'!G16,'Lookup Tables'!$B$9:$E$9,0))</f>
        <v>low</v>
      </c>
      <c r="I16" s="45">
        <f>MATCH(H16,'Lookup Tables'!$B$10:$E$10,0)</f>
        <v>1</v>
      </c>
      <c r="J16" s="45">
        <f t="shared" si="0"/>
        <v>1</v>
      </c>
      <c r="K16" s="45" t="str">
        <f>IF(A16&lt;A17,INDEX('Lookup Tables'!$B$10:$E$10,'Risk Assessment'!J16),"")</f>
        <v>low</v>
      </c>
      <c r="L16" s="57" t="str">
        <f t="shared" si="1"/>
        <v>The likelihood of the whole tree failing within the next 1 year time frame and striking the playground equipment poses a low risk.</v>
      </c>
      <c r="M16" s="57" t="str">
        <f t="shared" si="2"/>
        <v>The likelihood of the whole tree failing within the next 1 year time frame and striking the playground equipment poses a low risk.##The overall risk rating for the tree is low.</v>
      </c>
    </row>
    <row r="17" spans="1:13" x14ac:dyDescent="0.3">
      <c r="A17" s="54">
        <v>6</v>
      </c>
      <c r="B17" s="48" t="s">
        <v>38</v>
      </c>
      <c r="C17" s="49" t="s">
        <v>39</v>
      </c>
      <c r="D17" s="49" t="s">
        <v>40</v>
      </c>
      <c r="E17" s="49" t="s">
        <v>14</v>
      </c>
      <c r="F17" s="49" t="s">
        <v>18</v>
      </c>
      <c r="G17" s="49" t="s">
        <v>28</v>
      </c>
      <c r="H17" s="4" t="str">
        <f>INDEX('Lookup Tables'!$B$10:$E$13,MATCH(INDEX('Lookup Tables'!$B$3:$E$6,MATCH('Risk Assessment'!E17,'Lookup Tables'!$A$3:$A$6,0),MATCH('Risk Assessment'!F17,'Lookup Tables'!$B$2:$E$2,0)),'Lookup Tables'!$A$10:$A$13,0),MATCH('Risk Assessment'!G17,'Lookup Tables'!$B$9:$E$9,0))</f>
        <v>low</v>
      </c>
      <c r="I17" s="4">
        <f>MATCH(H17,'Lookup Tables'!$B$10:$E$10,0)</f>
        <v>1</v>
      </c>
      <c r="J17" s="4" t="str">
        <f t="shared" si="0"/>
        <v/>
      </c>
      <c r="K17" s="4" t="str">
        <f>IF(A17&lt;A18,INDEX('Lookup Tables'!$B$10:$E$10,'Risk Assessment'!J17),"")</f>
        <v/>
      </c>
      <c r="L17" s="40" t="str">
        <f t="shared" si="1"/>
        <v>The likelihood of a living branch failing within the next 1 year time frame and striking children at the preschool poses a low risk.</v>
      </c>
      <c r="M17" s="40" t="str">
        <f t="shared" si="2"/>
        <v>@Tree 6#&lt;Eucalyptus camaldulensis&gt;##The likelihood of a living branch failing within the next 1 year time frame and striking children at the preschool poses a low risk.</v>
      </c>
    </row>
    <row r="18" spans="1:13" x14ac:dyDescent="0.3">
      <c r="A18" s="54">
        <v>6</v>
      </c>
      <c r="B18" s="48" t="s">
        <v>38</v>
      </c>
      <c r="C18" s="49" t="s">
        <v>34</v>
      </c>
      <c r="D18" s="49" t="s">
        <v>40</v>
      </c>
      <c r="E18" s="49" t="s">
        <v>13</v>
      </c>
      <c r="F18" s="49" t="s">
        <v>18</v>
      </c>
      <c r="G18" s="49" t="s">
        <v>27</v>
      </c>
      <c r="H18" s="4" t="str">
        <f>INDEX('Lookup Tables'!$B$10:$E$13,MATCH(INDEX('Lookup Tables'!$B$3:$E$6,MATCH('Risk Assessment'!E18,'Lookup Tables'!$A$3:$A$6,0),MATCH('Risk Assessment'!F18,'Lookup Tables'!$B$2:$E$2,0)),'Lookup Tables'!$A$10:$A$13,0),MATCH('Risk Assessment'!G18,'Lookup Tables'!$B$9:$E$9,0))</f>
        <v>moderate</v>
      </c>
      <c r="I18" s="4">
        <f>MATCH(H18,'Lookup Tables'!$B$10:$E$10,0)</f>
        <v>2</v>
      </c>
      <c r="J18" s="4" t="str">
        <f t="shared" si="0"/>
        <v/>
      </c>
      <c r="K18" s="4" t="str">
        <f>IF(A18&lt;A19,INDEX('Lookup Tables'!$B$10:$E$10,'Risk Assessment'!J18),"")</f>
        <v/>
      </c>
      <c r="L18" s="40" t="str">
        <f t="shared" si="1"/>
        <v>The likelihood of a dead branch failing within the next 1 year time frame and striking children at the preschool poses a moderate risk.</v>
      </c>
      <c r="M18" s="40" t="str">
        <f t="shared" si="2"/>
        <v>The likelihood of a dead branch failing within the next 1 year time frame and striking children at the preschool poses a moderate risk.</v>
      </c>
    </row>
    <row r="19" spans="1:13" ht="28.8" x14ac:dyDescent="0.3">
      <c r="A19" s="54">
        <v>6</v>
      </c>
      <c r="B19" s="48" t="s">
        <v>38</v>
      </c>
      <c r="C19" s="49" t="s">
        <v>35</v>
      </c>
      <c r="D19" s="49" t="s">
        <v>44</v>
      </c>
      <c r="E19" s="49" t="s">
        <v>15</v>
      </c>
      <c r="F19" s="49" t="s">
        <v>18</v>
      </c>
      <c r="G19" s="49" t="s">
        <v>27</v>
      </c>
      <c r="H19" s="4" t="str">
        <f>INDEX('Lookup Tables'!$B$10:$E$13,MATCH(INDEX('Lookup Tables'!$B$3:$E$6,MATCH('Risk Assessment'!E19,'Lookup Tables'!$A$3:$A$6,0),MATCH('Risk Assessment'!F19,'Lookup Tables'!$B$2:$E$2,0)),'Lookup Tables'!$A$10:$A$13,0),MATCH('Risk Assessment'!G19,'Lookup Tables'!$B$9:$E$9,0))</f>
        <v>low</v>
      </c>
      <c r="I19" s="4">
        <f>MATCH(H19,'Lookup Tables'!$B$10:$E$10,0)</f>
        <v>1</v>
      </c>
      <c r="J19" s="4">
        <f t="shared" si="0"/>
        <v>2</v>
      </c>
      <c r="K19" s="4" t="str">
        <f>IF(A19&lt;A20,INDEX('Lookup Tables'!$B$10:$E$10,'Risk Assessment'!J19),"")</f>
        <v>moderate</v>
      </c>
      <c r="L19" s="40" t="str">
        <f t="shared" si="1"/>
        <v>The likelihood of the whole tree failing within the next 1 year time frame and striking the playground equipment poses a low risk.</v>
      </c>
      <c r="M19" s="40" t="str">
        <f t="shared" si="2"/>
        <v>The likelihood of the whole tree failing within the next 1 year time frame and striking the playground equipment poses a low risk.##The overall risk rating for the tree is moderate.</v>
      </c>
    </row>
    <row r="20" spans="1:13" s="57" customFormat="1" x14ac:dyDescent="0.3">
      <c r="A20" s="53">
        <v>7</v>
      </c>
      <c r="B20" s="44" t="s">
        <v>38</v>
      </c>
      <c r="C20" s="45" t="s">
        <v>39</v>
      </c>
      <c r="D20" s="45" t="s">
        <v>40</v>
      </c>
      <c r="E20" s="45" t="s">
        <v>14</v>
      </c>
      <c r="F20" s="45" t="s">
        <v>17</v>
      </c>
      <c r="G20" s="45" t="s">
        <v>28</v>
      </c>
      <c r="H20" s="45" t="str">
        <f>INDEX('Lookup Tables'!$B$10:$E$13,MATCH(INDEX('Lookup Tables'!$B$3:$E$6,MATCH('Risk Assessment'!E20,'Lookup Tables'!$A$3:$A$6,0),MATCH('Risk Assessment'!F20,'Lookup Tables'!$B$2:$E$2,0)),'Lookup Tables'!$A$10:$A$13,0),MATCH('Risk Assessment'!G20,'Lookup Tables'!$B$9:$E$9,0))</f>
        <v>low</v>
      </c>
      <c r="I20" s="45">
        <f>MATCH(H20,'Lookup Tables'!$B$10:$E$10,0)</f>
        <v>1</v>
      </c>
      <c r="J20" s="45" t="str">
        <f t="shared" si="0"/>
        <v/>
      </c>
      <c r="K20" s="45" t="str">
        <f>IF(A20&lt;A21,INDEX('Lookup Tables'!$B$10:$E$10,'Risk Assessment'!J20),"")</f>
        <v/>
      </c>
      <c r="L20" s="57" t="str">
        <f t="shared" si="1"/>
        <v>The likelihood of a living branch failing within the next 1 year time frame and striking children at the preschool poses a low risk.</v>
      </c>
      <c r="M20" s="57" t="str">
        <f t="shared" si="2"/>
        <v>@Tree 7#&lt;Eucalyptus camaldulensis&gt;##The likelihood of a living branch failing within the next 1 year time frame and striking children at the preschool poses a low risk.</v>
      </c>
    </row>
    <row r="21" spans="1:13" s="57" customFormat="1" ht="28.8" x14ac:dyDescent="0.3">
      <c r="A21" s="53">
        <v>7</v>
      </c>
      <c r="B21" s="44" t="s">
        <v>38</v>
      </c>
      <c r="C21" s="45" t="s">
        <v>35</v>
      </c>
      <c r="D21" s="45" t="s">
        <v>44</v>
      </c>
      <c r="E21" s="45" t="s">
        <v>15</v>
      </c>
      <c r="F21" s="45" t="s">
        <v>19</v>
      </c>
      <c r="G21" s="45" t="s">
        <v>27</v>
      </c>
      <c r="H21" s="45" t="str">
        <f>INDEX('Lookup Tables'!$B$10:$E$13,MATCH(INDEX('Lookup Tables'!$B$3:$E$6,MATCH('Risk Assessment'!E21,'Lookup Tables'!$A$3:$A$6,0),MATCH('Risk Assessment'!F21,'Lookup Tables'!$B$2:$E$2,0)),'Lookup Tables'!$A$10:$A$13,0),MATCH('Risk Assessment'!G21,'Lookup Tables'!$B$9:$E$9,0))</f>
        <v>low</v>
      </c>
      <c r="I21" s="45">
        <f>MATCH(H21,'Lookup Tables'!$B$10:$E$10,0)</f>
        <v>1</v>
      </c>
      <c r="J21" s="45" t="str">
        <f t="shared" si="0"/>
        <v/>
      </c>
      <c r="K21" s="45" t="str">
        <f>IF(A21&lt;A22,INDEX('Lookup Tables'!$B$10:$E$10,'Risk Assessment'!J21),"")</f>
        <v/>
      </c>
      <c r="L21" s="57" t="str">
        <f t="shared" si="1"/>
        <v>The likelihood of the whole tree failing within the next 1 year time frame and striking the playground equipment poses a low risk.</v>
      </c>
      <c r="M21" s="57" t="str">
        <f t="shared" si="2"/>
        <v>The likelihood of the whole tree failing within the next 1 year time frame and striking the playground equipment poses a low risk.</v>
      </c>
    </row>
    <row r="22" spans="1:13" s="57" customFormat="1" x14ac:dyDescent="0.3">
      <c r="A22" s="53">
        <v>7</v>
      </c>
      <c r="B22" s="44" t="s">
        <v>38</v>
      </c>
      <c r="C22" s="45" t="s">
        <v>34</v>
      </c>
      <c r="D22" s="45" t="s">
        <v>40</v>
      </c>
      <c r="E22" s="45" t="s">
        <v>13</v>
      </c>
      <c r="F22" s="45" t="s">
        <v>17</v>
      </c>
      <c r="G22" s="45" t="s">
        <v>28</v>
      </c>
      <c r="H22" s="45" t="str">
        <f>INDEX('Lookup Tables'!$B$10:$E$13,MATCH(INDEX('Lookup Tables'!$B$3:$E$6,MATCH('Risk Assessment'!E22,'Lookup Tables'!$A$3:$A$6,0),MATCH('Risk Assessment'!F22,'Lookup Tables'!$B$2:$E$2,0)),'Lookup Tables'!$A$10:$A$13,0),MATCH('Risk Assessment'!G22,'Lookup Tables'!$B$9:$E$9,0))</f>
        <v>low</v>
      </c>
      <c r="I22" s="45">
        <f>MATCH(H22,'Lookup Tables'!$B$10:$E$10,0)</f>
        <v>1</v>
      </c>
      <c r="J22" s="45">
        <f t="shared" si="0"/>
        <v>1</v>
      </c>
      <c r="K22" s="45" t="str">
        <f>IF(A22&lt;A23,INDEX('Lookup Tables'!$B$10:$E$10,'Risk Assessment'!J22),"")</f>
        <v>low</v>
      </c>
      <c r="L22" s="57" t="str">
        <f t="shared" si="1"/>
        <v>The likelihood of a dead branch failing within the next 1 year time frame and striking children at the preschool poses a low risk.</v>
      </c>
      <c r="M22" s="57" t="str">
        <f t="shared" si="2"/>
        <v>The likelihood of a dead branch failing within the next 1 year time frame and striking children at the preschool poses a low risk.##The overall risk rating for the tree is low.</v>
      </c>
    </row>
    <row r="23" spans="1:13" ht="28.8" x14ac:dyDescent="0.3">
      <c r="A23" s="54">
        <v>8</v>
      </c>
      <c r="B23" s="48" t="s">
        <v>38</v>
      </c>
      <c r="C23" s="49" t="s">
        <v>39</v>
      </c>
      <c r="D23" s="49" t="s">
        <v>44</v>
      </c>
      <c r="E23" s="49" t="s">
        <v>14</v>
      </c>
      <c r="F23" s="49" t="s">
        <v>18</v>
      </c>
      <c r="G23" s="49" t="s">
        <v>26</v>
      </c>
      <c r="H23" s="4" t="str">
        <f>INDEX('Lookup Tables'!$B$10:$E$13,MATCH(INDEX('Lookup Tables'!$B$3:$E$6,MATCH('Risk Assessment'!E23,'Lookup Tables'!$A$3:$A$6,0),MATCH('Risk Assessment'!F23,'Lookup Tables'!$B$2:$E$2,0)),'Lookup Tables'!$A$10:$A$13,0),MATCH('Risk Assessment'!G23,'Lookup Tables'!$B$9:$E$9,0))</f>
        <v>low</v>
      </c>
      <c r="I23" s="4">
        <f>MATCH(H23,'Lookup Tables'!$B$10:$E$10,0)</f>
        <v>1</v>
      </c>
      <c r="J23" s="4" t="str">
        <f t="shared" si="0"/>
        <v/>
      </c>
      <c r="K23" s="4" t="str">
        <f>IF(A23&lt;A24,INDEX('Lookup Tables'!$B$10:$E$10,'Risk Assessment'!J23),"")</f>
        <v/>
      </c>
      <c r="L23" s="40" t="str">
        <f t="shared" si="1"/>
        <v>The likelihood of a living branch failing within the next 1 year time frame and striking the playground equipment poses a low risk.</v>
      </c>
      <c r="M23" s="40" t="str">
        <f t="shared" si="2"/>
        <v>@Tree 8#&lt;Eucalyptus camaldulensis&gt;##The likelihood of a living branch failing within the next 1 year time frame and striking the playground equipment poses a low risk.</v>
      </c>
    </row>
    <row r="24" spans="1:13" x14ac:dyDescent="0.3">
      <c r="A24" s="54">
        <v>8</v>
      </c>
      <c r="B24" s="48" t="s">
        <v>38</v>
      </c>
      <c r="C24" s="49" t="s">
        <v>35</v>
      </c>
      <c r="D24" s="49" t="s">
        <v>40</v>
      </c>
      <c r="E24" s="49" t="s">
        <v>15</v>
      </c>
      <c r="F24" s="49" t="s">
        <v>18</v>
      </c>
      <c r="G24" s="49" t="s">
        <v>28</v>
      </c>
      <c r="H24" s="4" t="str">
        <f>INDEX('Lookup Tables'!$B$10:$E$13,MATCH(INDEX('Lookup Tables'!$B$3:$E$6,MATCH('Risk Assessment'!E24,'Lookup Tables'!$A$3:$A$6,0),MATCH('Risk Assessment'!F24,'Lookup Tables'!$B$2:$E$2,0)),'Lookup Tables'!$A$10:$A$13,0),MATCH('Risk Assessment'!G24,'Lookup Tables'!$B$9:$E$9,0))</f>
        <v>low</v>
      </c>
      <c r="I24" s="4">
        <f>MATCH(H24,'Lookup Tables'!$B$10:$E$10,0)</f>
        <v>1</v>
      </c>
      <c r="J24" s="4">
        <f t="shared" si="0"/>
        <v>1</v>
      </c>
      <c r="K24" s="4" t="str">
        <f>IF(A24&lt;A25,INDEX('Lookup Tables'!$B$10:$E$10,'Risk Assessment'!J24),"")</f>
        <v>low</v>
      </c>
      <c r="L24" s="40" t="str">
        <f t="shared" si="1"/>
        <v>The likelihood of the whole tree failing within the next 1 year time frame and striking children at the preschool poses a low risk.</v>
      </c>
      <c r="M24" s="40" t="str">
        <f t="shared" si="2"/>
        <v>The likelihood of the whole tree failing within the next 1 year time frame and striking children at the preschool poses a low risk.##The overall risk rating for the tree is low.</v>
      </c>
    </row>
    <row r="25" spans="1:13" s="57" customFormat="1" x14ac:dyDescent="0.3">
      <c r="A25" s="53">
        <v>9</v>
      </c>
      <c r="B25" s="44" t="s">
        <v>38</v>
      </c>
      <c r="C25" s="45" t="s">
        <v>39</v>
      </c>
      <c r="D25" s="45" t="s">
        <v>40</v>
      </c>
      <c r="E25" s="45" t="s">
        <v>14</v>
      </c>
      <c r="F25" s="45" t="s">
        <v>18</v>
      </c>
      <c r="G25" s="45" t="s">
        <v>28</v>
      </c>
      <c r="H25" s="45" t="str">
        <f>INDEX('Lookup Tables'!$B$10:$E$13,MATCH(INDEX('Lookup Tables'!$B$3:$E$6,MATCH('Risk Assessment'!E25,'Lookup Tables'!$A$3:$A$6,0),MATCH('Risk Assessment'!F25,'Lookup Tables'!$B$2:$E$2,0)),'Lookup Tables'!$A$10:$A$13,0),MATCH('Risk Assessment'!G25,'Lookup Tables'!$B$9:$E$9,0))</f>
        <v>low</v>
      </c>
      <c r="I25" s="45">
        <f>MATCH(H25,'Lookup Tables'!$B$10:$E$10,0)</f>
        <v>1</v>
      </c>
      <c r="J25" s="45" t="str">
        <f t="shared" si="0"/>
        <v/>
      </c>
      <c r="K25" s="45" t="str">
        <f>IF(A25&lt;A26,INDEX('Lookup Tables'!$B$10:$E$10,'Risk Assessment'!J25),"")</f>
        <v/>
      </c>
      <c r="L25" s="57" t="str">
        <f t="shared" si="1"/>
        <v>The likelihood of a living branch failing within the next 1 year time frame and striking children at the preschool poses a low risk.</v>
      </c>
      <c r="M25" s="57" t="str">
        <f t="shared" si="2"/>
        <v>@Tree 9#&lt;Eucalyptus camaldulensis&gt;##The likelihood of a living branch failing within the next 1 year time frame and striking children at the preschool poses a low risk.</v>
      </c>
    </row>
    <row r="26" spans="1:13" s="57" customFormat="1" x14ac:dyDescent="0.3">
      <c r="A26" s="53">
        <v>9</v>
      </c>
      <c r="B26" s="44" t="s">
        <v>38</v>
      </c>
      <c r="C26" s="45" t="s">
        <v>35</v>
      </c>
      <c r="D26" s="45" t="s">
        <v>45</v>
      </c>
      <c r="E26" s="45" t="s">
        <v>15</v>
      </c>
      <c r="F26" s="45" t="s">
        <v>18</v>
      </c>
      <c r="G26" s="45" t="s">
        <v>27</v>
      </c>
      <c r="H26" s="45" t="str">
        <f>INDEX('Lookup Tables'!$B$10:$E$13,MATCH(INDEX('Lookup Tables'!$B$3:$E$6,MATCH('Risk Assessment'!E26,'Lookup Tables'!$A$3:$A$6,0),MATCH('Risk Assessment'!F26,'Lookup Tables'!$B$2:$E$2,0)),'Lookup Tables'!$A$10:$A$13,0),MATCH('Risk Assessment'!G26,'Lookup Tables'!$B$9:$E$9,0))</f>
        <v>low</v>
      </c>
      <c r="I26" s="45">
        <f>MATCH(H26,'Lookup Tables'!$B$10:$E$10,0)</f>
        <v>1</v>
      </c>
      <c r="J26" s="45">
        <f t="shared" si="0"/>
        <v>1</v>
      </c>
      <c r="K26" s="45" t="str">
        <f>IF(A26&lt;A27,INDEX('Lookup Tables'!$B$10:$E$10,'Risk Assessment'!J26),"")</f>
        <v>low</v>
      </c>
      <c r="L26" s="57" t="str">
        <f t="shared" si="1"/>
        <v>The likelihood of the whole tree failing within the next 1 year time frame and striking a car on the street poses a low risk.</v>
      </c>
      <c r="M26" s="57" t="str">
        <f t="shared" si="2"/>
        <v>The likelihood of the whole tree failing within the next 1 year time frame and striking a car on the street poses a low risk.##The overall risk rating for the tree is low.</v>
      </c>
    </row>
    <row r="27" spans="1:13" x14ac:dyDescent="0.3">
      <c r="A27" s="54">
        <v>10</v>
      </c>
      <c r="B27" s="48" t="s">
        <v>38</v>
      </c>
      <c r="C27" s="49" t="s">
        <v>39</v>
      </c>
      <c r="D27" s="49" t="s">
        <v>40</v>
      </c>
      <c r="E27" s="49" t="s">
        <v>14</v>
      </c>
      <c r="F27" s="49" t="s">
        <v>18</v>
      </c>
      <c r="G27" s="49" t="s">
        <v>28</v>
      </c>
      <c r="H27" s="4" t="str">
        <f>INDEX('Lookup Tables'!$B$10:$E$13,MATCH(INDEX('Lookup Tables'!$B$3:$E$6,MATCH('Risk Assessment'!E27,'Lookup Tables'!$A$3:$A$6,0),MATCH('Risk Assessment'!F27,'Lookup Tables'!$B$2:$E$2,0)),'Lookup Tables'!$A$10:$A$13,0),MATCH('Risk Assessment'!G27,'Lookup Tables'!$B$9:$E$9,0))</f>
        <v>low</v>
      </c>
      <c r="I27" s="4">
        <f>MATCH(H27,'Lookup Tables'!$B$10:$E$10,0)</f>
        <v>1</v>
      </c>
      <c r="J27" s="4" t="str">
        <f t="shared" si="0"/>
        <v/>
      </c>
      <c r="K27" s="4" t="str">
        <f>IF(A27&lt;A28,INDEX('Lookup Tables'!$B$10:$E$10,'Risk Assessment'!J27),"")</f>
        <v/>
      </c>
      <c r="L27" s="40" t="str">
        <f t="shared" si="1"/>
        <v>The likelihood of a living branch failing within the next 1 year time frame and striking children at the preschool poses a low risk.</v>
      </c>
      <c r="M27" s="40" t="str">
        <f t="shared" si="2"/>
        <v>@Tree 10#&lt;Eucalyptus camaldulensis&gt;##The likelihood of a living branch failing within the next 1 year time frame and striking children at the preschool poses a low risk.</v>
      </c>
    </row>
    <row r="28" spans="1:13" x14ac:dyDescent="0.3">
      <c r="A28" s="54">
        <v>10</v>
      </c>
      <c r="B28" s="48" t="s">
        <v>38</v>
      </c>
      <c r="C28" s="49" t="s">
        <v>35</v>
      </c>
      <c r="D28" s="49" t="s">
        <v>45</v>
      </c>
      <c r="E28" s="49" t="s">
        <v>15</v>
      </c>
      <c r="F28" s="49" t="s">
        <v>18</v>
      </c>
      <c r="G28" s="49" t="s">
        <v>27</v>
      </c>
      <c r="H28" s="4" t="str">
        <f>INDEX('Lookup Tables'!$B$10:$E$13,MATCH(INDEX('Lookup Tables'!$B$3:$E$6,MATCH('Risk Assessment'!E28,'Lookup Tables'!$A$3:$A$6,0),MATCH('Risk Assessment'!F28,'Lookup Tables'!$B$2:$E$2,0)),'Lookup Tables'!$A$10:$A$13,0),MATCH('Risk Assessment'!G28,'Lookup Tables'!$B$9:$E$9,0))</f>
        <v>low</v>
      </c>
      <c r="I28" s="4">
        <f>MATCH(H28,'Lookup Tables'!$B$10:$E$10,0)</f>
        <v>1</v>
      </c>
      <c r="J28" s="4">
        <f t="shared" si="0"/>
        <v>1</v>
      </c>
      <c r="K28" s="4" t="str">
        <f>IF(A28&lt;A29,INDEX('Lookup Tables'!$B$10:$E$10,'Risk Assessment'!J28),"")</f>
        <v>low</v>
      </c>
      <c r="L28" s="40" t="str">
        <f t="shared" si="1"/>
        <v>The likelihood of the whole tree failing within the next 1 year time frame and striking a car on the street poses a low risk.</v>
      </c>
      <c r="M28" s="40" t="str">
        <f t="shared" si="2"/>
        <v>The likelihood of the whole tree failing within the next 1 year time frame and striking a car on the street poses a low risk.##The overall risk rating for the tree is low.</v>
      </c>
    </row>
    <row r="29" spans="1:13" s="57" customFormat="1" x14ac:dyDescent="0.3">
      <c r="A29" s="53">
        <v>11</v>
      </c>
      <c r="B29" s="44" t="s">
        <v>38</v>
      </c>
      <c r="C29" s="45" t="s">
        <v>39</v>
      </c>
      <c r="D29" s="45" t="s">
        <v>40</v>
      </c>
      <c r="E29" s="45" t="s">
        <v>14</v>
      </c>
      <c r="F29" s="45" t="s">
        <v>18</v>
      </c>
      <c r="G29" s="45" t="s">
        <v>28</v>
      </c>
      <c r="H29" s="45" t="str">
        <f>INDEX('Lookup Tables'!$B$10:$E$13,MATCH(INDEX('Lookup Tables'!$B$3:$E$6,MATCH('Risk Assessment'!E29,'Lookup Tables'!$A$3:$A$6,0),MATCH('Risk Assessment'!F29,'Lookup Tables'!$B$2:$E$2,0)),'Lookup Tables'!$A$10:$A$13,0),MATCH('Risk Assessment'!G29,'Lookup Tables'!$B$9:$E$9,0))</f>
        <v>low</v>
      </c>
      <c r="I29" s="45">
        <f>MATCH(H29,'Lookup Tables'!$B$10:$E$10,0)</f>
        <v>1</v>
      </c>
      <c r="J29" s="45" t="str">
        <f t="shared" si="0"/>
        <v/>
      </c>
      <c r="K29" s="45" t="str">
        <f>IF(A29&lt;A30,INDEX('Lookup Tables'!$B$10:$E$10,'Risk Assessment'!J29),"")</f>
        <v/>
      </c>
      <c r="L29" s="57" t="str">
        <f t="shared" si="1"/>
        <v>The likelihood of a living branch failing within the next 1 year time frame and striking children at the preschool poses a low risk.</v>
      </c>
      <c r="M29" s="57" t="str">
        <f t="shared" si="2"/>
        <v>@Tree 11#&lt;Eucalyptus camaldulensis&gt;##The likelihood of a living branch failing within the next 1 year time frame and striking children at the preschool poses a low risk.</v>
      </c>
    </row>
    <row r="30" spans="1:13" s="57" customFormat="1" x14ac:dyDescent="0.3">
      <c r="A30" s="53">
        <v>11</v>
      </c>
      <c r="B30" s="44" t="s">
        <v>38</v>
      </c>
      <c r="C30" s="45" t="s">
        <v>35</v>
      </c>
      <c r="D30" s="45" t="s">
        <v>45</v>
      </c>
      <c r="E30" s="45" t="s">
        <v>15</v>
      </c>
      <c r="F30" s="45" t="s">
        <v>18</v>
      </c>
      <c r="G30" s="45" t="s">
        <v>27</v>
      </c>
      <c r="H30" s="45" t="str">
        <f>INDEX('Lookup Tables'!$B$10:$E$13,MATCH(INDEX('Lookup Tables'!$B$3:$E$6,MATCH('Risk Assessment'!E30,'Lookup Tables'!$A$3:$A$6,0),MATCH('Risk Assessment'!F30,'Lookup Tables'!$B$2:$E$2,0)),'Lookup Tables'!$A$10:$A$13,0),MATCH('Risk Assessment'!G30,'Lookup Tables'!$B$9:$E$9,0))</f>
        <v>low</v>
      </c>
      <c r="I30" s="45">
        <f>MATCH(H30,'Lookup Tables'!$B$10:$E$10,0)</f>
        <v>1</v>
      </c>
      <c r="J30" s="45" t="str">
        <f t="shared" si="0"/>
        <v/>
      </c>
      <c r="K30" s="45" t="str">
        <f>IF(A30&lt;A31,INDEX('Lookup Tables'!$B$10:$E$10,'Risk Assessment'!J30),"")</f>
        <v/>
      </c>
      <c r="L30" s="57" t="str">
        <f t="shared" si="1"/>
        <v>The likelihood of the whole tree failing within the next 1 year time frame and striking a car on the street poses a low risk.</v>
      </c>
      <c r="M30" s="57" t="str">
        <f t="shared" si="2"/>
        <v>The likelihood of the whole tree failing within the next 1 year time frame and striking a car on the street poses a low risk.</v>
      </c>
    </row>
    <row r="31" spans="1:13" s="57" customFormat="1" x14ac:dyDescent="0.3">
      <c r="A31" s="53">
        <v>11</v>
      </c>
      <c r="B31" s="44" t="s">
        <v>38</v>
      </c>
      <c r="C31" s="45" t="s">
        <v>34</v>
      </c>
      <c r="D31" s="45" t="s">
        <v>40</v>
      </c>
      <c r="E31" s="45" t="s">
        <v>13</v>
      </c>
      <c r="F31" s="45" t="s">
        <v>18</v>
      </c>
      <c r="G31" s="45" t="s">
        <v>28</v>
      </c>
      <c r="H31" s="45" t="str">
        <f>INDEX('Lookup Tables'!$B$10:$E$13,MATCH(INDEX('Lookup Tables'!$B$3:$E$6,MATCH('Risk Assessment'!E31,'Lookup Tables'!$A$3:$A$6,0),MATCH('Risk Assessment'!F31,'Lookup Tables'!$B$2:$E$2,0)),'Lookup Tables'!$A$10:$A$13,0),MATCH('Risk Assessment'!G31,'Lookup Tables'!$B$9:$E$9,0))</f>
        <v>moderate</v>
      </c>
      <c r="I31" s="45">
        <f>MATCH(H31,'Lookup Tables'!$B$10:$E$10,0)</f>
        <v>2</v>
      </c>
      <c r="J31" s="45">
        <f t="shared" si="0"/>
        <v>2</v>
      </c>
      <c r="K31" s="45" t="str">
        <f>IF(A31&lt;A32,INDEX('Lookup Tables'!$B$10:$E$10,'Risk Assessment'!J31),"")</f>
        <v>moderate</v>
      </c>
      <c r="L31" s="57" t="str">
        <f t="shared" si="1"/>
        <v>The likelihood of a dead branch failing within the next 1 year time frame and striking children at the preschool poses a moderate risk.</v>
      </c>
      <c r="M31" s="57" t="str">
        <f t="shared" si="2"/>
        <v>The likelihood of a dead branch failing within the next 1 year time frame and striking children at the preschool poses a moderate risk.##The overall risk rating for the tree is moderate.</v>
      </c>
    </row>
    <row r="32" spans="1:13" x14ac:dyDescent="0.3">
      <c r="A32" s="55">
        <v>12</v>
      </c>
      <c r="B32" s="46" t="s">
        <v>38</v>
      </c>
      <c r="C32" s="4" t="s">
        <v>39</v>
      </c>
      <c r="D32" s="4" t="s">
        <v>45</v>
      </c>
      <c r="E32" s="4" t="s">
        <v>14</v>
      </c>
      <c r="F32" s="4" t="s">
        <v>18</v>
      </c>
      <c r="G32" s="4" t="s">
        <v>27</v>
      </c>
      <c r="H32" s="4" t="str">
        <f>INDEX('Lookup Tables'!$B$10:$E$13,MATCH(INDEX('Lookup Tables'!$B$3:$E$6,MATCH('Risk Assessment'!E32,'Lookup Tables'!$A$3:$A$6,0),MATCH('Risk Assessment'!F32,'Lookup Tables'!$B$2:$E$2,0)),'Lookup Tables'!$A$10:$A$13,0),MATCH('Risk Assessment'!G32,'Lookup Tables'!$B$9:$E$9,0))</f>
        <v>low</v>
      </c>
      <c r="I32" s="4">
        <f>MATCH(H32,'Lookup Tables'!$B$10:$E$10,0)</f>
        <v>1</v>
      </c>
      <c r="J32" s="4" t="str">
        <f t="shared" si="0"/>
        <v/>
      </c>
      <c r="K32" s="4" t="str">
        <f>IF(A32&lt;A33,INDEX('Lookup Tables'!$B$10:$E$10,'Risk Assessment'!J32),"")</f>
        <v/>
      </c>
      <c r="L32" s="40" t="str">
        <f t="shared" si="1"/>
        <v>The likelihood of a living branch failing within the next 1 year time frame and striking a car on the street poses a low risk.</v>
      </c>
      <c r="M32" s="40" t="str">
        <f t="shared" si="2"/>
        <v>@Tree 12#&lt;Eucalyptus camaldulensis&gt;##The likelihood of a living branch failing within the next 1 year time frame and striking a car on the street poses a low risk.</v>
      </c>
    </row>
    <row r="33" spans="1:13" x14ac:dyDescent="0.3">
      <c r="A33" s="55">
        <v>12</v>
      </c>
      <c r="B33" s="46" t="s">
        <v>38</v>
      </c>
      <c r="C33" s="4" t="s">
        <v>35</v>
      </c>
      <c r="D33" s="4" t="s">
        <v>40</v>
      </c>
      <c r="E33" s="4" t="s">
        <v>15</v>
      </c>
      <c r="F33" s="4" t="s">
        <v>18</v>
      </c>
      <c r="G33" s="4" t="s">
        <v>28</v>
      </c>
      <c r="H33" s="4" t="str">
        <f>INDEX('Lookup Tables'!$B$10:$E$13,MATCH(INDEX('Lookup Tables'!$B$3:$E$6,MATCH('Risk Assessment'!E33,'Lookup Tables'!$A$3:$A$6,0),MATCH('Risk Assessment'!F33,'Lookup Tables'!$B$2:$E$2,0)),'Lookup Tables'!$A$10:$A$13,0),MATCH('Risk Assessment'!G33,'Lookup Tables'!$B$9:$E$9,0))</f>
        <v>low</v>
      </c>
      <c r="I33" s="4">
        <f>MATCH(H33,'Lookup Tables'!$B$10:$E$10,0)</f>
        <v>1</v>
      </c>
      <c r="J33" s="4">
        <f t="shared" si="0"/>
        <v>1</v>
      </c>
      <c r="K33" s="4" t="str">
        <f>IF(A33&lt;A34,INDEX('Lookup Tables'!$B$10:$E$10,'Risk Assessment'!J33),"")</f>
        <v>low</v>
      </c>
      <c r="L33" s="40" t="str">
        <f t="shared" si="1"/>
        <v>The likelihood of the whole tree failing within the next 1 year time frame and striking children at the preschool poses a low risk.</v>
      </c>
      <c r="M33" s="40" t="str">
        <f t="shared" si="2"/>
        <v>The likelihood of the whole tree failing within the next 1 year time frame and striking children at the preschool poses a low risk.##The overall risk rating for the tree is low.</v>
      </c>
    </row>
    <row r="34" spans="1:13" s="57" customFormat="1" x14ac:dyDescent="0.3">
      <c r="A34" s="53">
        <v>13</v>
      </c>
      <c r="B34" s="44" t="s">
        <v>38</v>
      </c>
      <c r="C34" s="45" t="s">
        <v>39</v>
      </c>
      <c r="D34" s="45" t="s">
        <v>45</v>
      </c>
      <c r="E34" s="45" t="s">
        <v>14</v>
      </c>
      <c r="F34" s="45" t="s">
        <v>18</v>
      </c>
      <c r="G34" s="45" t="s">
        <v>27</v>
      </c>
      <c r="H34" s="45" t="str">
        <f>INDEX('Lookup Tables'!$B$10:$E$13,MATCH(INDEX('Lookup Tables'!$B$3:$E$6,MATCH('Risk Assessment'!E34,'Lookup Tables'!$A$3:$A$6,0),MATCH('Risk Assessment'!F34,'Lookup Tables'!$B$2:$E$2,0)),'Lookup Tables'!$A$10:$A$13,0),MATCH('Risk Assessment'!G34,'Lookup Tables'!$B$9:$E$9,0))</f>
        <v>low</v>
      </c>
      <c r="I34" s="45">
        <f>MATCH(H34,'Lookup Tables'!$B$10:$E$10,0)</f>
        <v>1</v>
      </c>
      <c r="J34" s="45" t="str">
        <f t="shared" si="0"/>
        <v/>
      </c>
      <c r="K34" s="45" t="str">
        <f>IF(A34&lt;A35,INDEX('Lookup Tables'!$B$10:$E$10,'Risk Assessment'!J34),"")</f>
        <v/>
      </c>
      <c r="L34" s="57" t="str">
        <f t="shared" si="1"/>
        <v>The likelihood of a living branch failing within the next 1 year time frame and striking a car on the street poses a low risk.</v>
      </c>
      <c r="M34" s="57" t="str">
        <f t="shared" si="2"/>
        <v>@Tree 13#&lt;Eucalyptus camaldulensis&gt;##The likelihood of a living branch failing within the next 1 year time frame and striking a car on the street poses a low risk.</v>
      </c>
    </row>
    <row r="35" spans="1:13" s="57" customFormat="1" x14ac:dyDescent="0.3">
      <c r="A35" s="53">
        <v>13</v>
      </c>
      <c r="B35" s="44" t="s">
        <v>38</v>
      </c>
      <c r="C35" s="45" t="s">
        <v>35</v>
      </c>
      <c r="D35" s="45" t="s">
        <v>40</v>
      </c>
      <c r="E35" s="45" t="s">
        <v>15</v>
      </c>
      <c r="F35" s="45" t="s">
        <v>18</v>
      </c>
      <c r="G35" s="45" t="s">
        <v>28</v>
      </c>
      <c r="H35" s="45" t="str">
        <f>INDEX('Lookup Tables'!$B$10:$E$13,MATCH(INDEX('Lookup Tables'!$B$3:$E$6,MATCH('Risk Assessment'!E35,'Lookup Tables'!$A$3:$A$6,0),MATCH('Risk Assessment'!F35,'Lookup Tables'!$B$2:$E$2,0)),'Lookup Tables'!$A$10:$A$13,0),MATCH('Risk Assessment'!G35,'Lookup Tables'!$B$9:$E$9,0))</f>
        <v>low</v>
      </c>
      <c r="I35" s="45">
        <f>MATCH(H35,'Lookup Tables'!$B$10:$E$10,0)</f>
        <v>1</v>
      </c>
      <c r="J35" s="45">
        <f t="shared" si="0"/>
        <v>1</v>
      </c>
      <c r="K35" s="45" t="str">
        <f>IF(A35&lt;A36,INDEX('Lookup Tables'!$B$10:$E$10,'Risk Assessment'!J35),"")</f>
        <v>low</v>
      </c>
      <c r="L35" s="57" t="str">
        <f t="shared" si="1"/>
        <v>The likelihood of the whole tree failing within the next 1 year time frame and striking children at the preschool poses a low risk.</v>
      </c>
      <c r="M35" s="57" t="str">
        <f t="shared" si="2"/>
        <v>The likelihood of the whole tree failing within the next 1 year time frame and striking children at the preschool poses a low risk.##The overall risk rating for the tree is low.</v>
      </c>
    </row>
    <row r="36" spans="1:13" x14ac:dyDescent="0.3">
      <c r="A36" s="55">
        <v>14</v>
      </c>
      <c r="B36" s="46" t="s">
        <v>38</v>
      </c>
      <c r="C36" s="4" t="s">
        <v>39</v>
      </c>
      <c r="D36" s="4" t="s">
        <v>45</v>
      </c>
      <c r="E36" s="4" t="s">
        <v>14</v>
      </c>
      <c r="F36" s="4" t="s">
        <v>18</v>
      </c>
      <c r="G36" s="4" t="s">
        <v>27</v>
      </c>
      <c r="H36" s="4" t="str">
        <f>INDEX('Lookup Tables'!$B$10:$E$13,MATCH(INDEX('Lookup Tables'!$B$3:$E$6,MATCH('Risk Assessment'!E36,'Lookup Tables'!$A$3:$A$6,0),MATCH('Risk Assessment'!F36,'Lookup Tables'!$B$2:$E$2,0)),'Lookup Tables'!$A$10:$A$13,0),MATCH('Risk Assessment'!G36,'Lookup Tables'!$B$9:$E$9,0))</f>
        <v>low</v>
      </c>
      <c r="I36" s="4">
        <f>MATCH(H36,'Lookup Tables'!$B$10:$E$10,0)</f>
        <v>1</v>
      </c>
      <c r="J36" s="4" t="str">
        <f t="shared" si="0"/>
        <v/>
      </c>
      <c r="K36" s="4" t="str">
        <f>IF(A36&lt;A37,INDEX('Lookup Tables'!$B$10:$E$10,'Risk Assessment'!J36),"")</f>
        <v/>
      </c>
      <c r="L36" s="40" t="str">
        <f t="shared" si="1"/>
        <v>The likelihood of a living branch failing within the next 1 year time frame and striking a car on the street poses a low risk.</v>
      </c>
      <c r="M36" s="40" t="str">
        <f t="shared" si="2"/>
        <v>@Tree 14#&lt;Eucalyptus camaldulensis&gt;##The likelihood of a living branch failing within the next 1 year time frame and striking a car on the street poses a low risk.</v>
      </c>
    </row>
    <row r="37" spans="1:13" x14ac:dyDescent="0.3">
      <c r="A37" s="55">
        <v>14</v>
      </c>
      <c r="B37" s="46" t="s">
        <v>38</v>
      </c>
      <c r="C37" s="4" t="s">
        <v>34</v>
      </c>
      <c r="D37" s="4" t="s">
        <v>40</v>
      </c>
      <c r="E37" s="4" t="s">
        <v>13</v>
      </c>
      <c r="F37" s="4" t="s">
        <v>18</v>
      </c>
      <c r="G37" s="4" t="s">
        <v>28</v>
      </c>
      <c r="H37" s="4" t="str">
        <f>INDEX('Lookup Tables'!$B$10:$E$13,MATCH(INDEX('Lookup Tables'!$B$3:$E$6,MATCH('Risk Assessment'!E37,'Lookup Tables'!$A$3:$A$6,0),MATCH('Risk Assessment'!F37,'Lookup Tables'!$B$2:$E$2,0)),'Lookup Tables'!$A$10:$A$13,0),MATCH('Risk Assessment'!G37,'Lookup Tables'!$B$9:$E$9,0))</f>
        <v>moderate</v>
      </c>
      <c r="I37" s="4">
        <f>MATCH(H37,'Lookup Tables'!$B$10:$E$10,0)</f>
        <v>2</v>
      </c>
      <c r="J37" s="4" t="str">
        <f t="shared" si="0"/>
        <v/>
      </c>
      <c r="K37" s="4" t="str">
        <f>IF(A37&lt;A38,INDEX('Lookup Tables'!$B$10:$E$10,'Risk Assessment'!J37),"")</f>
        <v/>
      </c>
      <c r="L37" s="40" t="str">
        <f t="shared" si="1"/>
        <v>The likelihood of a dead branch failing within the next 1 year time frame and striking children at the preschool poses a moderate risk.</v>
      </c>
      <c r="M37" s="40" t="str">
        <f t="shared" si="2"/>
        <v>The likelihood of a dead branch failing within the next 1 year time frame and striking children at the preschool poses a moderate risk.</v>
      </c>
    </row>
    <row r="38" spans="1:13" x14ac:dyDescent="0.3">
      <c r="A38" s="55">
        <v>14</v>
      </c>
      <c r="B38" s="46" t="s">
        <v>38</v>
      </c>
      <c r="C38" s="4" t="s">
        <v>35</v>
      </c>
      <c r="D38" s="4" t="s">
        <v>46</v>
      </c>
      <c r="E38" s="4" t="s">
        <v>15</v>
      </c>
      <c r="F38" s="4" t="s">
        <v>18</v>
      </c>
      <c r="G38" s="4" t="s">
        <v>26</v>
      </c>
      <c r="H38" s="4" t="str">
        <f>INDEX('Lookup Tables'!$B$10:$E$13,MATCH(INDEX('Lookup Tables'!$B$3:$E$6,MATCH('Risk Assessment'!E38,'Lookup Tables'!$A$3:$A$6,0),MATCH('Risk Assessment'!F38,'Lookup Tables'!$B$2:$E$2,0)),'Lookup Tables'!$A$10:$A$13,0),MATCH('Risk Assessment'!G38,'Lookup Tables'!$B$9:$E$9,0))</f>
        <v>low</v>
      </c>
      <c r="I38" s="4">
        <f>MATCH(H38,'Lookup Tables'!$B$10:$E$10,0)</f>
        <v>1</v>
      </c>
      <c r="J38" s="4">
        <f t="shared" si="0"/>
        <v>2</v>
      </c>
      <c r="K38" s="4" t="str">
        <f>IF(A38&lt;A39,INDEX('Lookup Tables'!$B$10:$E$10,'Risk Assessment'!J38),"")</f>
        <v>moderate</v>
      </c>
      <c r="L38" s="40" t="str">
        <f t="shared" si="1"/>
        <v>The likelihood of the whole tree failing within the next 1 year time frame and striking the fence poses a low risk.</v>
      </c>
      <c r="M38" s="40" t="str">
        <f t="shared" si="2"/>
        <v>The likelihood of the whole tree failing within the next 1 year time frame and striking the fence poses a low risk.##The overall risk rating for the tree is moderate.</v>
      </c>
    </row>
    <row r="39" spans="1:13" s="57" customFormat="1" x14ac:dyDescent="0.3">
      <c r="A39" s="53">
        <v>15</v>
      </c>
      <c r="B39" s="44" t="s">
        <v>38</v>
      </c>
      <c r="C39" s="45" t="s">
        <v>39</v>
      </c>
      <c r="D39" s="45" t="s">
        <v>40</v>
      </c>
      <c r="E39" s="45" t="s">
        <v>14</v>
      </c>
      <c r="F39" s="45" t="s">
        <v>18</v>
      </c>
      <c r="G39" s="45" t="s">
        <v>28</v>
      </c>
      <c r="H39" s="45" t="str">
        <f>INDEX('Lookup Tables'!$B$10:$E$13,MATCH(INDEX('Lookup Tables'!$B$3:$E$6,MATCH('Risk Assessment'!E39,'Lookup Tables'!$A$3:$A$6,0),MATCH('Risk Assessment'!F39,'Lookup Tables'!$B$2:$E$2,0)),'Lookup Tables'!$A$10:$A$13,0),MATCH('Risk Assessment'!G39,'Lookup Tables'!$B$9:$E$9,0))</f>
        <v>low</v>
      </c>
      <c r="I39" s="45">
        <f>MATCH(H39,'Lookup Tables'!$B$10:$E$10,0)</f>
        <v>1</v>
      </c>
      <c r="J39" s="45" t="str">
        <f t="shared" si="0"/>
        <v/>
      </c>
      <c r="K39" s="45" t="str">
        <f>IF(A39&lt;A40,INDEX('Lookup Tables'!$B$10:$E$10,'Risk Assessment'!J39),"")</f>
        <v/>
      </c>
      <c r="L39" s="57" t="str">
        <f t="shared" si="1"/>
        <v>The likelihood of a living branch failing within the next 1 year time frame and striking children at the preschool poses a low risk.</v>
      </c>
      <c r="M39" s="57" t="str">
        <f t="shared" si="2"/>
        <v>@Tree 15#&lt;Eucalyptus camaldulensis&gt;##The likelihood of a living branch failing within the next 1 year time frame and striking children at the preschool poses a low risk.</v>
      </c>
    </row>
    <row r="40" spans="1:13" s="57" customFormat="1" x14ac:dyDescent="0.3">
      <c r="A40" s="53">
        <v>15</v>
      </c>
      <c r="B40" s="44" t="s">
        <v>38</v>
      </c>
      <c r="C40" s="45" t="s">
        <v>35</v>
      </c>
      <c r="D40" s="45" t="s">
        <v>40</v>
      </c>
      <c r="E40" s="45" t="s">
        <v>15</v>
      </c>
      <c r="F40" s="45" t="s">
        <v>18</v>
      </c>
      <c r="G40" s="45" t="s">
        <v>28</v>
      </c>
      <c r="H40" s="45" t="str">
        <f>INDEX('Lookup Tables'!$B$10:$E$13,MATCH(INDEX('Lookup Tables'!$B$3:$E$6,MATCH('Risk Assessment'!E40,'Lookup Tables'!$A$3:$A$6,0),MATCH('Risk Assessment'!F40,'Lookup Tables'!$B$2:$E$2,0)),'Lookup Tables'!$A$10:$A$13,0),MATCH('Risk Assessment'!G40,'Lookup Tables'!$B$9:$E$9,0))</f>
        <v>low</v>
      </c>
      <c r="I40" s="45">
        <f>MATCH(H40,'Lookup Tables'!$B$10:$E$10,0)</f>
        <v>1</v>
      </c>
      <c r="J40" s="45">
        <f t="shared" si="0"/>
        <v>1</v>
      </c>
      <c r="K40" s="45" t="str">
        <f>IF(A40&lt;A41,INDEX('Lookup Tables'!$B$10:$E$10,'Risk Assessment'!J40),"")</f>
        <v>low</v>
      </c>
      <c r="L40" s="57" t="str">
        <f t="shared" si="1"/>
        <v>The likelihood of the whole tree failing within the next 1 year time frame and striking children at the preschool poses a low risk.</v>
      </c>
      <c r="M40" s="57" t="str">
        <f t="shared" si="2"/>
        <v>The likelihood of the whole tree failing within the next 1 year time frame and striking children at the preschool poses a low risk.##The overall risk rating for the tree is low.</v>
      </c>
    </row>
    <row r="41" spans="1:13" x14ac:dyDescent="0.3">
      <c r="A41" s="54">
        <v>16</v>
      </c>
      <c r="B41" s="46" t="s">
        <v>38</v>
      </c>
      <c r="C41" s="56" t="s">
        <v>35</v>
      </c>
      <c r="D41" s="49" t="s">
        <v>45</v>
      </c>
      <c r="E41" s="49" t="s">
        <v>15</v>
      </c>
      <c r="F41" s="49" t="s">
        <v>18</v>
      </c>
      <c r="G41" s="49" t="s">
        <v>27</v>
      </c>
      <c r="H41" s="4" t="str">
        <f>INDEX('Lookup Tables'!$B$10:$E$13,MATCH(INDEX('Lookup Tables'!$B$3:$E$6,MATCH('Risk Assessment'!E41,'Lookup Tables'!$A$3:$A$6,0),MATCH('Risk Assessment'!F41,'Lookup Tables'!$B$2:$E$2,0)),'Lookup Tables'!$A$10:$A$13,0),MATCH('Risk Assessment'!G41,'Lookup Tables'!$B$9:$E$9,0))</f>
        <v>low</v>
      </c>
      <c r="I41" s="4">
        <f>MATCH(H41,'Lookup Tables'!$B$10:$E$10,0)</f>
        <v>1</v>
      </c>
      <c r="J41" s="4" t="str">
        <f t="shared" si="0"/>
        <v/>
      </c>
      <c r="K41" s="4" t="str">
        <f>IF(A41&lt;A42,INDEX('Lookup Tables'!$B$10:$E$10,'Risk Assessment'!J41),"")</f>
        <v/>
      </c>
      <c r="L41" s="40" t="str">
        <f t="shared" si="1"/>
        <v>The likelihood of the whole tree failing within the next 1 year time frame and striking a car on the street poses a low risk.</v>
      </c>
      <c r="M41" s="40" t="str">
        <f t="shared" si="2"/>
        <v>@Tree 16#&lt;Eucalyptus camaldulensis&gt;##The likelihood of the whole tree failing within the next 1 year time frame and striking a car on the street poses a low risk.</v>
      </c>
    </row>
    <row r="42" spans="1:13" x14ac:dyDescent="0.3">
      <c r="A42" s="54">
        <v>16</v>
      </c>
      <c r="B42" s="46" t="s">
        <v>38</v>
      </c>
      <c r="C42" s="56" t="s">
        <v>35</v>
      </c>
      <c r="D42" s="49" t="s">
        <v>40</v>
      </c>
      <c r="E42" s="49" t="s">
        <v>15</v>
      </c>
      <c r="F42" s="49" t="s">
        <v>17</v>
      </c>
      <c r="G42" s="49" t="s">
        <v>28</v>
      </c>
      <c r="H42" s="4" t="str">
        <f>INDEX('Lookup Tables'!$B$10:$E$13,MATCH(INDEX('Lookup Tables'!$B$3:$E$6,MATCH('Risk Assessment'!E42,'Lookup Tables'!$A$3:$A$6,0),MATCH('Risk Assessment'!F42,'Lookup Tables'!$B$2:$E$2,0)),'Lookup Tables'!$A$10:$A$13,0),MATCH('Risk Assessment'!G42,'Lookup Tables'!$B$9:$E$9,0))</f>
        <v>low</v>
      </c>
      <c r="I42" s="4">
        <f>MATCH(H42,'Lookup Tables'!$B$10:$E$10,0)</f>
        <v>1</v>
      </c>
      <c r="J42" s="4">
        <f t="shared" si="0"/>
        <v>1</v>
      </c>
      <c r="K42" s="4" t="str">
        <f>IF(A42&lt;A43,INDEX('Lookup Tables'!$B$10:$E$10,'Risk Assessment'!J42),"")</f>
        <v>low</v>
      </c>
      <c r="L42" s="40" t="str">
        <f t="shared" si="1"/>
        <v>The likelihood of the whole tree failing within the next 1 year time frame and striking children at the preschool poses a low risk.</v>
      </c>
      <c r="M42" s="40" t="str">
        <f t="shared" si="2"/>
        <v>The likelihood of the whole tree failing within the next 1 year time frame and striking children at the preschool poses a low risk.##The overall risk rating for the tree is low.</v>
      </c>
    </row>
    <row r="43" spans="1:13" s="57" customFormat="1" x14ac:dyDescent="0.3">
      <c r="A43" s="38">
        <v>17</v>
      </c>
      <c r="B43" s="37" t="s">
        <v>48</v>
      </c>
      <c r="C43" s="45" t="s">
        <v>35</v>
      </c>
      <c r="D43" s="45" t="s">
        <v>56</v>
      </c>
      <c r="E43" s="45" t="s">
        <v>15</v>
      </c>
      <c r="F43" s="45" t="s">
        <v>17</v>
      </c>
      <c r="G43" s="45" t="s">
        <v>28</v>
      </c>
      <c r="H43" s="45" t="str">
        <f>INDEX('Lookup Tables'!$B$10:$E$13,MATCH(INDEX('Lookup Tables'!$B$3:$E$6,MATCH('Risk Assessment'!E43,'Lookup Tables'!$A$3:$A$6,0),MATCH('Risk Assessment'!F43,'Lookup Tables'!$B$2:$E$2,0)),'Lookup Tables'!$A$10:$A$13,0),MATCH('Risk Assessment'!G43,'Lookup Tables'!$B$9:$E$9,0))</f>
        <v>low</v>
      </c>
      <c r="I43" s="45">
        <f>MATCH(H43,'Lookup Tables'!$B$10:$E$10,0)</f>
        <v>1</v>
      </c>
      <c r="J43" s="45" t="str">
        <f t="shared" si="0"/>
        <v/>
      </c>
      <c r="K43" s="45" t="str">
        <f>IF(A43&lt;A44,INDEX('Lookup Tables'!$B$10:$E$10,'Risk Assessment'!J43),"")</f>
        <v/>
      </c>
      <c r="L43" s="57" t="str">
        <f t="shared" si="1"/>
        <v>The likelihood of the whole tree failing within the next 1 year time frame and striking a person poses a low risk.</v>
      </c>
      <c r="M43" s="57" t="str">
        <f t="shared" si="2"/>
        <v>@Tree 17#&lt;Eucalyptus globulus&gt;##The likelihood of the whole tree failing within the next 1 year time frame and striking a person poses a low risk.</v>
      </c>
    </row>
    <row r="44" spans="1:13" s="57" customFormat="1" x14ac:dyDescent="0.3">
      <c r="A44" s="38">
        <v>17</v>
      </c>
      <c r="B44" s="37" t="s">
        <v>48</v>
      </c>
      <c r="C44" s="45" t="s">
        <v>35</v>
      </c>
      <c r="D44" s="43" t="s">
        <v>57</v>
      </c>
      <c r="E44" s="43" t="s">
        <v>15</v>
      </c>
      <c r="F44" s="43" t="s">
        <v>18</v>
      </c>
      <c r="G44" s="43" t="s">
        <v>28</v>
      </c>
      <c r="H44" s="45" t="str">
        <f>INDEX('Lookup Tables'!$B$10:$E$13,MATCH(INDEX('Lookup Tables'!$B$3:$E$6,MATCH('Risk Assessment'!E44,'Lookup Tables'!$A$3:$A$6,0),MATCH('Risk Assessment'!F44,'Lookup Tables'!$B$2:$E$2,0)),'Lookup Tables'!$A$10:$A$13,0),MATCH('Risk Assessment'!G44,'Lookup Tables'!$B$9:$E$9,0))</f>
        <v>low</v>
      </c>
      <c r="I44" s="45">
        <f>MATCH(H44,'Lookup Tables'!$B$10:$E$10,0)</f>
        <v>1</v>
      </c>
      <c r="J44" s="45">
        <f t="shared" si="0"/>
        <v>1</v>
      </c>
      <c r="K44" s="45" t="str">
        <f>IF(A44&lt;A45,INDEX('Lookup Tables'!$B$10:$E$10,'Risk Assessment'!J44),"")</f>
        <v>low</v>
      </c>
      <c r="L44" s="57" t="str">
        <f t="shared" si="1"/>
        <v>The likelihood of the whole tree failing within the next 1 year time frame and striking a building poses a low risk.</v>
      </c>
      <c r="M44" s="57" t="str">
        <f t="shared" si="2"/>
        <v>The likelihood of the whole tree failing within the next 1 year time frame and striking a building poses a low risk.##The overall risk rating for the tree is low.</v>
      </c>
    </row>
    <row r="45" spans="1:13" x14ac:dyDescent="0.3">
      <c r="A45" s="1">
        <v>18</v>
      </c>
      <c r="B45" s="39" t="s">
        <v>48</v>
      </c>
      <c r="C45" s="4" t="s">
        <v>35</v>
      </c>
      <c r="D45" s="42" t="s">
        <v>56</v>
      </c>
      <c r="E45" s="42" t="s">
        <v>15</v>
      </c>
      <c r="F45" s="42" t="s">
        <v>17</v>
      </c>
      <c r="G45" s="42" t="s">
        <v>28</v>
      </c>
      <c r="H45" s="4" t="str">
        <f>INDEX('Lookup Tables'!$B$10:$E$13,MATCH(INDEX('Lookup Tables'!$B$3:$E$6,MATCH('Risk Assessment'!E45,'Lookup Tables'!$A$3:$A$6,0),MATCH('Risk Assessment'!F45,'Lookup Tables'!$B$2:$E$2,0)),'Lookup Tables'!$A$10:$A$13,0),MATCH('Risk Assessment'!G45,'Lookup Tables'!$B$9:$E$9,0))</f>
        <v>low</v>
      </c>
      <c r="I45" s="4">
        <f>MATCH(H45,'Lookup Tables'!$B$10:$E$10,0)</f>
        <v>1</v>
      </c>
      <c r="J45" s="4" t="str">
        <f t="shared" si="0"/>
        <v/>
      </c>
      <c r="K45" s="4" t="str">
        <f>IF(A45&lt;A46,INDEX('Lookup Tables'!$B$10:$E$10,'Risk Assessment'!J45),"")</f>
        <v/>
      </c>
      <c r="L45" s="40" t="str">
        <f t="shared" si="1"/>
        <v>The likelihood of the whole tree failing within the next 1 year time frame and striking a person poses a low risk.</v>
      </c>
      <c r="M45" s="40" t="str">
        <f t="shared" si="2"/>
        <v>@Tree 18#&lt;Eucalyptus globulus&gt;##The likelihood of the whole tree failing within the next 1 year time frame and striking a person poses a low risk.</v>
      </c>
    </row>
    <row r="46" spans="1:13" x14ac:dyDescent="0.3">
      <c r="A46" s="1">
        <v>18</v>
      </c>
      <c r="B46" s="39" t="s">
        <v>48</v>
      </c>
      <c r="C46" s="42" t="s">
        <v>35</v>
      </c>
      <c r="D46" s="42" t="s">
        <v>57</v>
      </c>
      <c r="E46" s="42" t="s">
        <v>15</v>
      </c>
      <c r="F46" s="42" t="s">
        <v>17</v>
      </c>
      <c r="G46" s="42" t="s">
        <v>28</v>
      </c>
      <c r="H46" s="4" t="str">
        <f>INDEX('Lookup Tables'!$B$10:$E$13,MATCH(INDEX('Lookup Tables'!$B$3:$E$6,MATCH('Risk Assessment'!E46,'Lookup Tables'!$A$3:$A$6,0),MATCH('Risk Assessment'!F46,'Lookup Tables'!$B$2:$E$2,0)),'Lookup Tables'!$A$10:$A$13,0),MATCH('Risk Assessment'!G46,'Lookup Tables'!$B$9:$E$9,0))</f>
        <v>low</v>
      </c>
      <c r="I46" s="4">
        <f>MATCH(H46,'Lookup Tables'!$B$10:$E$10,0)</f>
        <v>1</v>
      </c>
      <c r="J46" s="4">
        <f t="shared" si="0"/>
        <v>1</v>
      </c>
      <c r="K46" s="4" t="str">
        <f>IF(A46&lt;A47,INDEX('Lookup Tables'!$B$10:$E$10,'Risk Assessment'!J46),"")</f>
        <v>low</v>
      </c>
      <c r="L46" s="40" t="str">
        <f t="shared" si="1"/>
        <v>The likelihood of the whole tree failing within the next 1 year time frame and striking a building poses a low risk.</v>
      </c>
      <c r="M46" s="40" t="str">
        <f t="shared" si="2"/>
        <v>The likelihood of the whole tree failing within the next 1 year time frame and striking a building poses a low risk.##The overall risk rating for the tree is low.</v>
      </c>
    </row>
    <row r="47" spans="1:13" s="57" customFormat="1" x14ac:dyDescent="0.3">
      <c r="A47" s="38">
        <v>19</v>
      </c>
      <c r="B47" s="37" t="s">
        <v>49</v>
      </c>
      <c r="C47" s="43" t="s">
        <v>35</v>
      </c>
      <c r="D47" s="43" t="s">
        <v>57</v>
      </c>
      <c r="E47" s="43" t="s">
        <v>15</v>
      </c>
      <c r="F47" s="43" t="s">
        <v>18</v>
      </c>
      <c r="G47" s="43" t="s">
        <v>26</v>
      </c>
      <c r="H47" s="45" t="str">
        <f>INDEX('Lookup Tables'!$B$10:$E$13,MATCH(INDEX('Lookup Tables'!$B$3:$E$6,MATCH('Risk Assessment'!E47,'Lookup Tables'!$A$3:$A$6,0),MATCH('Risk Assessment'!F47,'Lookup Tables'!$B$2:$E$2,0)),'Lookup Tables'!$A$10:$A$13,0),MATCH('Risk Assessment'!G47,'Lookup Tables'!$B$9:$E$9,0))</f>
        <v>low</v>
      </c>
      <c r="I47" s="45">
        <f>MATCH(H47,'Lookup Tables'!$B$10:$E$10,0)</f>
        <v>1</v>
      </c>
      <c r="J47" s="45" t="str">
        <f t="shared" si="0"/>
        <v/>
      </c>
      <c r="K47" s="45" t="str">
        <f>IF(A47&lt;A48,INDEX('Lookup Tables'!$B$10:$E$10,'Risk Assessment'!J47),"")</f>
        <v/>
      </c>
      <c r="L47" s="57" t="str">
        <f t="shared" si="1"/>
        <v>The likelihood of the whole tree failing within the next 1 year time frame and striking a building poses a low risk.</v>
      </c>
      <c r="M47" s="57" t="str">
        <f t="shared" si="2"/>
        <v>@Tree 19#&lt;Cupaniopsis anacardioides&gt;##The likelihood of the whole tree failing within the next 1 year time frame and striking a building poses a low risk.</v>
      </c>
    </row>
    <row r="48" spans="1:13" s="57" customFormat="1" x14ac:dyDescent="0.3">
      <c r="A48" s="38">
        <v>19</v>
      </c>
      <c r="B48" s="37" t="s">
        <v>49</v>
      </c>
      <c r="C48" s="43" t="s">
        <v>35</v>
      </c>
      <c r="D48" s="43" t="s">
        <v>56</v>
      </c>
      <c r="E48" s="43" t="s">
        <v>15</v>
      </c>
      <c r="F48" s="43" t="s">
        <v>17</v>
      </c>
      <c r="G48" s="43" t="s">
        <v>28</v>
      </c>
      <c r="H48" s="45" t="str">
        <f>INDEX('Lookup Tables'!$B$10:$E$13,MATCH(INDEX('Lookup Tables'!$B$3:$E$6,MATCH('Risk Assessment'!E48,'Lookup Tables'!$A$3:$A$6,0),MATCH('Risk Assessment'!F48,'Lookup Tables'!$B$2:$E$2,0)),'Lookup Tables'!$A$10:$A$13,0),MATCH('Risk Assessment'!G48,'Lookup Tables'!$B$9:$E$9,0))</f>
        <v>low</v>
      </c>
      <c r="I48" s="45">
        <f>MATCH(H48,'Lookup Tables'!$B$10:$E$10,0)</f>
        <v>1</v>
      </c>
      <c r="J48" s="45" t="str">
        <f t="shared" si="0"/>
        <v/>
      </c>
      <c r="K48" s="45" t="str">
        <f>IF(A48&lt;A49,INDEX('Lookup Tables'!$B$10:$E$10,'Risk Assessment'!J48),"")</f>
        <v/>
      </c>
      <c r="L48" s="57" t="str">
        <f t="shared" si="1"/>
        <v>The likelihood of the whole tree failing within the next 1 year time frame and striking a person poses a low risk.</v>
      </c>
      <c r="M48" s="57" t="str">
        <f t="shared" si="2"/>
        <v>The likelihood of the whole tree failing within the next 1 year time frame and striking a person poses a low risk.</v>
      </c>
    </row>
    <row r="49" spans="1:13" s="57" customFormat="1" x14ac:dyDescent="0.3">
      <c r="A49" s="38">
        <v>19</v>
      </c>
      <c r="B49" s="37" t="s">
        <v>49</v>
      </c>
      <c r="C49" s="43" t="s">
        <v>54</v>
      </c>
      <c r="D49" s="43" t="s">
        <v>56</v>
      </c>
      <c r="E49" s="43" t="s">
        <v>14</v>
      </c>
      <c r="F49" s="43" t="s">
        <v>17</v>
      </c>
      <c r="G49" s="43" t="s">
        <v>27</v>
      </c>
      <c r="H49" s="45" t="str">
        <f>INDEX('Lookup Tables'!$B$10:$E$13,MATCH(INDEX('Lookup Tables'!$B$3:$E$6,MATCH('Risk Assessment'!E49,'Lookup Tables'!$A$3:$A$6,0),MATCH('Risk Assessment'!F49,'Lookup Tables'!$B$2:$E$2,0)),'Lookup Tables'!$A$10:$A$13,0),MATCH('Risk Assessment'!G49,'Lookup Tables'!$B$9:$E$9,0))</f>
        <v>low</v>
      </c>
      <c r="I49" s="45">
        <f>MATCH(H49,'Lookup Tables'!$B$10:$E$10,0)</f>
        <v>1</v>
      </c>
      <c r="J49" s="45">
        <f t="shared" si="0"/>
        <v>1</v>
      </c>
      <c r="K49" s="45" t="str">
        <f>IF(A49&lt;A50,INDEX('Lookup Tables'!$B$10:$E$10,'Risk Assessment'!J49),"")</f>
        <v>low</v>
      </c>
      <c r="L49" s="57" t="str">
        <f t="shared" si="1"/>
        <v>The likelihood of a branch failing within the next 1 year time frame and striking a person poses a low risk.</v>
      </c>
      <c r="M49" s="57" t="str">
        <f t="shared" si="2"/>
        <v>The likelihood of a branch failing within the next 1 year time frame and striking a person poses a low risk.##The overall risk rating for the tree is low.</v>
      </c>
    </row>
    <row r="50" spans="1:13" x14ac:dyDescent="0.3">
      <c r="A50" s="1">
        <v>20</v>
      </c>
      <c r="B50" s="39" t="s">
        <v>50</v>
      </c>
      <c r="C50" s="42" t="s">
        <v>35</v>
      </c>
      <c r="D50" s="42" t="s">
        <v>56</v>
      </c>
      <c r="E50" s="42" t="s">
        <v>15</v>
      </c>
      <c r="F50" s="42" t="s">
        <v>16</v>
      </c>
      <c r="G50" s="42" t="s">
        <v>28</v>
      </c>
      <c r="H50" s="4" t="str">
        <f>INDEX('Lookup Tables'!$B$10:$E$13,MATCH(INDEX('Lookup Tables'!$B$3:$E$6,MATCH('Risk Assessment'!E50,'Lookup Tables'!$A$3:$A$6,0),MATCH('Risk Assessment'!F50,'Lookup Tables'!$B$2:$E$2,0)),'Lookup Tables'!$A$10:$A$13,0),MATCH('Risk Assessment'!G50,'Lookup Tables'!$B$9:$E$9,0))</f>
        <v>low</v>
      </c>
      <c r="I50" s="4">
        <f>MATCH(H50,'Lookup Tables'!$B$10:$E$10,0)</f>
        <v>1</v>
      </c>
      <c r="J50" s="4">
        <f t="shared" si="0"/>
        <v>1</v>
      </c>
      <c r="K50" s="4" t="str">
        <f>IF(A50&lt;A51,INDEX('Lookup Tables'!$B$10:$E$10,'Risk Assessment'!J50),"")</f>
        <v>low</v>
      </c>
      <c r="L50" s="40" t="str">
        <f t="shared" si="1"/>
        <v>The likelihood of the whole tree failing within the next 1 year time frame and striking a person poses a low risk.</v>
      </c>
      <c r="M50" s="40" t="str">
        <f t="shared" si="2"/>
        <v>@Tree 20#&lt;Schinus molle&gt;##The likelihood of the whole tree failing within the next 1 year time frame and striking a person poses a low risk.##The overall risk rating for the tree is low.</v>
      </c>
    </row>
    <row r="51" spans="1:13" s="57" customFormat="1" x14ac:dyDescent="0.3">
      <c r="A51" s="38">
        <v>21</v>
      </c>
      <c r="B51" s="37" t="s">
        <v>50</v>
      </c>
      <c r="C51" s="43" t="s">
        <v>35</v>
      </c>
      <c r="D51" s="43" t="s">
        <v>56</v>
      </c>
      <c r="E51" s="43" t="s">
        <v>15</v>
      </c>
      <c r="F51" s="43" t="s">
        <v>16</v>
      </c>
      <c r="G51" s="43" t="s">
        <v>28</v>
      </c>
      <c r="H51" s="45" t="str">
        <f>INDEX('Lookup Tables'!$B$10:$E$13,MATCH(INDEX('Lookup Tables'!$B$3:$E$6,MATCH('Risk Assessment'!E51,'Lookup Tables'!$A$3:$A$6,0),MATCH('Risk Assessment'!F51,'Lookup Tables'!$B$2:$E$2,0)),'Lookup Tables'!$A$10:$A$13,0),MATCH('Risk Assessment'!G51,'Lookup Tables'!$B$9:$E$9,0))</f>
        <v>low</v>
      </c>
      <c r="I51" s="45">
        <f>MATCH(H51,'Lookup Tables'!$B$10:$E$10,0)</f>
        <v>1</v>
      </c>
      <c r="J51" s="45">
        <f t="shared" si="0"/>
        <v>1</v>
      </c>
      <c r="K51" s="45" t="str">
        <f>IF(A51&lt;A52,INDEX('Lookup Tables'!$B$10:$E$10,'Risk Assessment'!J51),"")</f>
        <v>low</v>
      </c>
      <c r="L51" s="57" t="str">
        <f t="shared" si="1"/>
        <v>The likelihood of the whole tree failing within the next 1 year time frame and striking a person poses a low risk.</v>
      </c>
      <c r="M51" s="57" t="str">
        <f t="shared" si="2"/>
        <v>@Tree 21#&lt;Schinus molle&gt;##The likelihood of the whole tree failing within the next 1 year time frame and striking a person poses a low risk.##The overall risk rating for the tree is low.</v>
      </c>
    </row>
    <row r="52" spans="1:13" x14ac:dyDescent="0.3">
      <c r="A52" s="1">
        <v>22</v>
      </c>
      <c r="B52" s="39" t="s">
        <v>50</v>
      </c>
      <c r="C52" s="42" t="s">
        <v>35</v>
      </c>
      <c r="D52" s="42" t="s">
        <v>56</v>
      </c>
      <c r="E52" s="42" t="s">
        <v>15</v>
      </c>
      <c r="F52" s="42" t="s">
        <v>17</v>
      </c>
      <c r="G52" s="42" t="s">
        <v>28</v>
      </c>
      <c r="H52" s="4" t="str">
        <f>INDEX('Lookup Tables'!$B$10:$E$13,MATCH(INDEX('Lookup Tables'!$B$3:$E$6,MATCH('Risk Assessment'!E52,'Lookup Tables'!$A$3:$A$6,0),MATCH('Risk Assessment'!F52,'Lookup Tables'!$B$2:$E$2,0)),'Lookup Tables'!$A$10:$A$13,0),MATCH('Risk Assessment'!G52,'Lookup Tables'!$B$9:$E$9,0))</f>
        <v>low</v>
      </c>
      <c r="I52" s="4">
        <f>MATCH(H52,'Lookup Tables'!$B$10:$E$10,0)</f>
        <v>1</v>
      </c>
      <c r="J52" s="4" t="str">
        <f t="shared" si="0"/>
        <v/>
      </c>
      <c r="K52" s="4" t="str">
        <f>IF(A52&lt;A53,INDEX('Lookup Tables'!$B$10:$E$10,'Risk Assessment'!J52),"")</f>
        <v/>
      </c>
      <c r="L52" s="40" t="str">
        <f t="shared" si="1"/>
        <v>The likelihood of the whole tree failing within the next 1 year time frame and striking a person poses a low risk.</v>
      </c>
      <c r="M52" s="40" t="str">
        <f t="shared" si="2"/>
        <v>@Tree 22#&lt;Schinus molle&gt;##The likelihood of the whole tree failing within the next 1 year time frame and striking a person poses a low risk.</v>
      </c>
    </row>
    <row r="53" spans="1:13" x14ac:dyDescent="0.3">
      <c r="A53" s="1">
        <v>22</v>
      </c>
      <c r="B53" s="39" t="s">
        <v>50</v>
      </c>
      <c r="C53" s="42" t="s">
        <v>35</v>
      </c>
      <c r="D53" s="42" t="s">
        <v>58</v>
      </c>
      <c r="E53" s="42" t="s">
        <v>15</v>
      </c>
      <c r="F53" s="42" t="s">
        <v>18</v>
      </c>
      <c r="G53" s="42" t="s">
        <v>26</v>
      </c>
      <c r="H53" s="4" t="str">
        <f>INDEX('Lookup Tables'!$B$10:$E$13,MATCH(INDEX('Lookup Tables'!$B$3:$E$6,MATCH('Risk Assessment'!E53,'Lookup Tables'!$A$3:$A$6,0),MATCH('Risk Assessment'!F53,'Lookup Tables'!$B$2:$E$2,0)),'Lookup Tables'!$A$10:$A$13,0),MATCH('Risk Assessment'!G53,'Lookup Tables'!$B$9:$E$9,0))</f>
        <v>low</v>
      </c>
      <c r="I53" s="4">
        <f>MATCH(H53,'Lookup Tables'!$B$10:$E$10,0)</f>
        <v>1</v>
      </c>
      <c r="J53" s="4">
        <f t="shared" si="0"/>
        <v>1</v>
      </c>
      <c r="K53" s="4" t="str">
        <f>IF(A53&lt;A54,INDEX('Lookup Tables'!$B$10:$E$10,'Risk Assessment'!J53),"")</f>
        <v>low</v>
      </c>
      <c r="L53" s="40" t="str">
        <f t="shared" si="1"/>
        <v>The likelihood of the whole tree failing within the next 1 year time frame and striking the porch swing poses a low risk.</v>
      </c>
      <c r="M53" s="40" t="str">
        <f t="shared" si="2"/>
        <v>The likelihood of the whole tree failing within the next 1 year time frame and striking the porch swing poses a low risk.##The overall risk rating for the tree is low.</v>
      </c>
    </row>
    <row r="54" spans="1:13" s="57" customFormat="1" x14ac:dyDescent="0.3">
      <c r="A54" s="38">
        <v>23</v>
      </c>
      <c r="B54" s="37" t="s">
        <v>51</v>
      </c>
      <c r="C54" s="43" t="s">
        <v>35</v>
      </c>
      <c r="D54" s="43" t="s">
        <v>56</v>
      </c>
      <c r="E54" s="43" t="s">
        <v>15</v>
      </c>
      <c r="F54" s="43" t="s">
        <v>17</v>
      </c>
      <c r="G54" s="43" t="s">
        <v>28</v>
      </c>
      <c r="H54" s="45" t="str">
        <f>INDEX('Lookup Tables'!$B$10:$E$13,MATCH(INDEX('Lookup Tables'!$B$3:$E$6,MATCH('Risk Assessment'!E54,'Lookup Tables'!$A$3:$A$6,0),MATCH('Risk Assessment'!F54,'Lookup Tables'!$B$2:$E$2,0)),'Lookup Tables'!$A$10:$A$13,0),MATCH('Risk Assessment'!G54,'Lookup Tables'!$B$9:$E$9,0))</f>
        <v>low</v>
      </c>
      <c r="I54" s="45">
        <f>MATCH(H54,'Lookup Tables'!$B$10:$E$10,0)</f>
        <v>1</v>
      </c>
      <c r="J54" s="45" t="str">
        <f t="shared" si="0"/>
        <v/>
      </c>
      <c r="K54" s="45" t="str">
        <f>IF(A54&lt;A55,INDEX('Lookup Tables'!$B$10:$E$10,'Risk Assessment'!J54),"")</f>
        <v/>
      </c>
      <c r="L54" s="57" t="str">
        <f t="shared" si="1"/>
        <v>The likelihood of the whole tree failing within the next 1 year time frame and striking a person poses a low risk.</v>
      </c>
      <c r="M54" s="57" t="str">
        <f t="shared" si="2"/>
        <v>@Tree 23#&lt;Schinus terebinthifolius&gt;##The likelihood of the whole tree failing within the next 1 year time frame and striking a person poses a low risk.</v>
      </c>
    </row>
    <row r="55" spans="1:13" s="57" customFormat="1" x14ac:dyDescent="0.3">
      <c r="A55" s="38">
        <v>23</v>
      </c>
      <c r="B55" s="37" t="s">
        <v>51</v>
      </c>
      <c r="C55" s="43" t="s">
        <v>54</v>
      </c>
      <c r="D55" s="43" t="s">
        <v>56</v>
      </c>
      <c r="E55" s="43" t="s">
        <v>14</v>
      </c>
      <c r="F55" s="43" t="s">
        <v>17</v>
      </c>
      <c r="G55" s="43" t="s">
        <v>28</v>
      </c>
      <c r="H55" s="45" t="str">
        <f>INDEX('Lookup Tables'!$B$10:$E$13,MATCH(INDEX('Lookup Tables'!$B$3:$E$6,MATCH('Risk Assessment'!E55,'Lookup Tables'!$A$3:$A$6,0),MATCH('Risk Assessment'!F55,'Lookup Tables'!$B$2:$E$2,0)),'Lookup Tables'!$A$10:$A$13,0),MATCH('Risk Assessment'!G55,'Lookup Tables'!$B$9:$E$9,0))</f>
        <v>low</v>
      </c>
      <c r="I55" s="45">
        <f>MATCH(H55,'Lookup Tables'!$B$10:$E$10,0)</f>
        <v>1</v>
      </c>
      <c r="J55" s="45" t="str">
        <f t="shared" si="0"/>
        <v/>
      </c>
      <c r="K55" s="45" t="str">
        <f>IF(A55&lt;A56,INDEX('Lookup Tables'!$B$10:$E$10,'Risk Assessment'!J55),"")</f>
        <v/>
      </c>
      <c r="L55" s="57" t="str">
        <f t="shared" si="1"/>
        <v>The likelihood of a branch failing within the next 1 year time frame and striking a person poses a low risk.</v>
      </c>
      <c r="M55" s="57" t="str">
        <f t="shared" si="2"/>
        <v>The likelihood of a branch failing within the next 1 year time frame and striking a person poses a low risk.</v>
      </c>
    </row>
    <row r="56" spans="1:13" s="57" customFormat="1" x14ac:dyDescent="0.3">
      <c r="A56" s="38">
        <v>23</v>
      </c>
      <c r="B56" s="37" t="s">
        <v>51</v>
      </c>
      <c r="C56" s="43" t="s">
        <v>54</v>
      </c>
      <c r="D56" s="43" t="s">
        <v>58</v>
      </c>
      <c r="E56" s="43" t="s">
        <v>14</v>
      </c>
      <c r="F56" s="43" t="s">
        <v>18</v>
      </c>
      <c r="G56" s="43" t="s">
        <v>26</v>
      </c>
      <c r="H56" s="45" t="str">
        <f>INDEX('Lookup Tables'!$B$10:$E$13,MATCH(INDEX('Lookup Tables'!$B$3:$E$6,MATCH('Risk Assessment'!E56,'Lookup Tables'!$A$3:$A$6,0),MATCH('Risk Assessment'!F56,'Lookup Tables'!$B$2:$E$2,0)),'Lookup Tables'!$A$10:$A$13,0),MATCH('Risk Assessment'!G56,'Lookup Tables'!$B$9:$E$9,0))</f>
        <v>low</v>
      </c>
      <c r="I56" s="45">
        <f>MATCH(H56,'Lookup Tables'!$B$10:$E$10,0)</f>
        <v>1</v>
      </c>
      <c r="J56" s="45">
        <f t="shared" si="0"/>
        <v>1</v>
      </c>
      <c r="K56" s="45" t="str">
        <f>IF(A56&lt;A57,INDEX('Lookup Tables'!$B$10:$E$10,'Risk Assessment'!J56),"")</f>
        <v>low</v>
      </c>
      <c r="L56" s="57" t="str">
        <f t="shared" si="1"/>
        <v>The likelihood of a branch failing within the next 1 year time frame and striking the porch swing poses a low risk.</v>
      </c>
      <c r="M56" s="57" t="str">
        <f t="shared" si="2"/>
        <v>The likelihood of a branch failing within the next 1 year time frame and striking the porch swing poses a low risk.##The overall risk rating for the tree is low.</v>
      </c>
    </row>
    <row r="57" spans="1:13" x14ac:dyDescent="0.3">
      <c r="A57" s="1">
        <v>24</v>
      </c>
      <c r="B57" s="39" t="s">
        <v>52</v>
      </c>
      <c r="C57" s="42" t="s">
        <v>35</v>
      </c>
      <c r="D57" s="42" t="s">
        <v>56</v>
      </c>
      <c r="E57" s="42" t="s">
        <v>15</v>
      </c>
      <c r="F57" s="42" t="s">
        <v>16</v>
      </c>
      <c r="G57" s="42" t="s">
        <v>28</v>
      </c>
      <c r="H57" s="4" t="str">
        <f>INDEX('Lookup Tables'!$B$10:$E$13,MATCH(INDEX('Lookup Tables'!$B$3:$E$6,MATCH('Risk Assessment'!E57,'Lookup Tables'!$A$3:$A$6,0),MATCH('Risk Assessment'!F57,'Lookup Tables'!$B$2:$E$2,0)),'Lookup Tables'!$A$10:$A$13,0),MATCH('Risk Assessment'!G57,'Lookup Tables'!$B$9:$E$9,0))</f>
        <v>low</v>
      </c>
      <c r="I57" s="4">
        <f>MATCH(H57,'Lookup Tables'!$B$10:$E$10,0)</f>
        <v>1</v>
      </c>
      <c r="J57" s="4">
        <f t="shared" si="0"/>
        <v>1</v>
      </c>
      <c r="K57" s="4" t="str">
        <f>IF(A57&lt;A58,INDEX('Lookup Tables'!$B$10:$E$10,'Risk Assessment'!J57),"")</f>
        <v>low</v>
      </c>
      <c r="L57" s="40" t="str">
        <f t="shared" si="1"/>
        <v>The likelihood of the whole tree failing within the next 1 year time frame and striking a person poses a low risk.</v>
      </c>
      <c r="M57" s="40" t="str">
        <f t="shared" si="2"/>
        <v>@Tree 24#&lt;Jacaranda mimosifolia&gt;##The likelihood of the whole tree failing within the next 1 year time frame and striking a person poses a low risk.##The overall risk rating for the tree is low.</v>
      </c>
    </row>
    <row r="58" spans="1:13" s="57" customFormat="1" x14ac:dyDescent="0.3">
      <c r="A58" s="38">
        <v>25</v>
      </c>
      <c r="B58" s="37" t="s">
        <v>48</v>
      </c>
      <c r="C58" s="43" t="s">
        <v>35</v>
      </c>
      <c r="D58" s="43" t="s">
        <v>56</v>
      </c>
      <c r="E58" s="43" t="s">
        <v>15</v>
      </c>
      <c r="F58" s="43" t="s">
        <v>17</v>
      </c>
      <c r="G58" s="43" t="s">
        <v>28</v>
      </c>
      <c r="H58" s="45" t="str">
        <f>INDEX('Lookup Tables'!$B$10:$E$13,MATCH(INDEX('Lookup Tables'!$B$3:$E$6,MATCH('Risk Assessment'!E58,'Lookup Tables'!$A$3:$A$6,0),MATCH('Risk Assessment'!F58,'Lookup Tables'!$B$2:$E$2,0)),'Lookup Tables'!$A$10:$A$13,0),MATCH('Risk Assessment'!G58,'Lookup Tables'!$B$9:$E$9,0))</f>
        <v>low</v>
      </c>
      <c r="I58" s="45">
        <f>MATCH(H58,'Lookup Tables'!$B$10:$E$10,0)</f>
        <v>1</v>
      </c>
      <c r="J58" s="45">
        <f t="shared" si="0"/>
        <v>1</v>
      </c>
      <c r="K58" s="45" t="str">
        <f>IF(A58&lt;A59,INDEX('Lookup Tables'!$B$10:$E$10,'Risk Assessment'!J58),"")</f>
        <v>low</v>
      </c>
      <c r="L58" s="57" t="str">
        <f t="shared" si="1"/>
        <v>The likelihood of the whole tree failing within the next 1 year time frame and striking a person poses a low risk.</v>
      </c>
      <c r="M58" s="57" t="str">
        <f t="shared" si="2"/>
        <v>@Tree 25#&lt;Eucalyptus globulus&gt;##The likelihood of the whole tree failing within the next 1 year time frame and striking a person poses a low risk.##The overall risk rating for the tree is low.</v>
      </c>
    </row>
    <row r="59" spans="1:13" x14ac:dyDescent="0.3">
      <c r="A59" s="1">
        <v>26</v>
      </c>
      <c r="B59" s="39" t="s">
        <v>48</v>
      </c>
      <c r="C59" s="42" t="s">
        <v>35</v>
      </c>
      <c r="D59" s="42" t="s">
        <v>56</v>
      </c>
      <c r="E59" s="42" t="s">
        <v>14</v>
      </c>
      <c r="F59" s="42" t="s">
        <v>17</v>
      </c>
      <c r="G59" s="42" t="s">
        <v>28</v>
      </c>
      <c r="H59" s="4" t="str">
        <f>INDEX('Lookup Tables'!$B$10:$E$13,MATCH(INDEX('Lookup Tables'!$B$3:$E$6,MATCH('Risk Assessment'!E59,'Lookup Tables'!$A$3:$A$6,0),MATCH('Risk Assessment'!F59,'Lookup Tables'!$B$2:$E$2,0)),'Lookup Tables'!$A$10:$A$13,0),MATCH('Risk Assessment'!G59,'Lookup Tables'!$B$9:$E$9,0))</f>
        <v>low</v>
      </c>
      <c r="I59" s="4">
        <f>MATCH(H59,'Lookup Tables'!$B$10:$E$10,0)</f>
        <v>1</v>
      </c>
      <c r="J59" s="4">
        <f t="shared" si="0"/>
        <v>1</v>
      </c>
      <c r="K59" s="4" t="str">
        <f>IF(A59&lt;A60,INDEX('Lookup Tables'!$B$10:$E$10,'Risk Assessment'!J59),"")</f>
        <v>low</v>
      </c>
      <c r="L59" s="40" t="str">
        <f t="shared" si="1"/>
        <v>The likelihood of the whole tree failing within the next 1 year time frame and striking a person poses a low risk.</v>
      </c>
      <c r="M59" s="40" t="str">
        <f t="shared" si="2"/>
        <v>@Tree 26#&lt;Eucalyptus globulus&gt;##The likelihood of the whole tree failing within the next 1 year time frame and striking a person poses a low risk.##The overall risk rating for the tree is low.</v>
      </c>
    </row>
    <row r="60" spans="1:13" s="57" customFormat="1" x14ac:dyDescent="0.3">
      <c r="A60" s="38">
        <v>27</v>
      </c>
      <c r="B60" s="37" t="s">
        <v>50</v>
      </c>
      <c r="C60" s="43" t="s">
        <v>35</v>
      </c>
      <c r="D60" s="43" t="s">
        <v>56</v>
      </c>
      <c r="E60" s="43" t="s">
        <v>15</v>
      </c>
      <c r="F60" s="43" t="s">
        <v>16</v>
      </c>
      <c r="G60" s="43" t="s">
        <v>28</v>
      </c>
      <c r="H60" s="45" t="str">
        <f>INDEX('Lookup Tables'!$B$10:$E$13,MATCH(INDEX('Lookup Tables'!$B$3:$E$6,MATCH('Risk Assessment'!E60,'Lookup Tables'!$A$3:$A$6,0),MATCH('Risk Assessment'!F60,'Lookup Tables'!$B$2:$E$2,0)),'Lookup Tables'!$A$10:$A$13,0),MATCH('Risk Assessment'!G60,'Lookup Tables'!$B$9:$E$9,0))</f>
        <v>low</v>
      </c>
      <c r="I60" s="45">
        <f>MATCH(H60,'Lookup Tables'!$B$10:$E$10,0)</f>
        <v>1</v>
      </c>
      <c r="J60" s="45">
        <f t="shared" si="0"/>
        <v>1</v>
      </c>
      <c r="K60" s="45" t="str">
        <f>IF(A60&lt;A61,INDEX('Lookup Tables'!$B$10:$E$10,'Risk Assessment'!J60),"")</f>
        <v>low</v>
      </c>
      <c r="L60" s="57" t="str">
        <f t="shared" si="1"/>
        <v>The likelihood of the whole tree failing within the next 1 year time frame and striking a person poses a low risk.</v>
      </c>
      <c r="M60" s="57" t="str">
        <f t="shared" si="2"/>
        <v>@Tree 27#&lt;Schinus molle&gt;##The likelihood of the whole tree failing within the next 1 year time frame and striking a person poses a low risk.##The overall risk rating for the tree is low.</v>
      </c>
    </row>
    <row r="61" spans="1:13" x14ac:dyDescent="0.3">
      <c r="A61" s="1">
        <v>28</v>
      </c>
      <c r="B61" s="39" t="s">
        <v>48</v>
      </c>
      <c r="C61" s="42" t="s">
        <v>35</v>
      </c>
      <c r="D61" s="42" t="s">
        <v>56</v>
      </c>
      <c r="E61" s="42" t="s">
        <v>15</v>
      </c>
      <c r="F61" s="42" t="s">
        <v>17</v>
      </c>
      <c r="G61" s="42" t="s">
        <v>28</v>
      </c>
      <c r="H61" s="4" t="str">
        <f>INDEX('Lookup Tables'!$B$10:$E$13,MATCH(INDEX('Lookup Tables'!$B$3:$E$6,MATCH('Risk Assessment'!E61,'Lookup Tables'!$A$3:$A$6,0),MATCH('Risk Assessment'!F61,'Lookup Tables'!$B$2:$E$2,0)),'Lookup Tables'!$A$10:$A$13,0),MATCH('Risk Assessment'!G61,'Lookup Tables'!$B$9:$E$9,0))</f>
        <v>low</v>
      </c>
      <c r="I61" s="4">
        <f>MATCH(H61,'Lookup Tables'!$B$10:$E$10,0)</f>
        <v>1</v>
      </c>
      <c r="J61" s="4">
        <f t="shared" si="0"/>
        <v>1</v>
      </c>
      <c r="K61" s="4" t="str">
        <f>IF(A61&lt;A62,INDEX('Lookup Tables'!$B$10:$E$10,'Risk Assessment'!J61),"")</f>
        <v>low</v>
      </c>
      <c r="L61" s="40" t="str">
        <f t="shared" si="1"/>
        <v>The likelihood of the whole tree failing within the next 1 year time frame and striking a person poses a low risk.</v>
      </c>
      <c r="M61" s="40" t="str">
        <f t="shared" si="2"/>
        <v>@Tree 28#&lt;Eucalyptus globulus&gt;##The likelihood of the whole tree failing within the next 1 year time frame and striking a person poses a low risk.##The overall risk rating for the tree is low.</v>
      </c>
    </row>
    <row r="62" spans="1:13" s="57" customFormat="1" x14ac:dyDescent="0.3">
      <c r="A62" s="38">
        <v>29</v>
      </c>
      <c r="B62" s="37" t="s">
        <v>48</v>
      </c>
      <c r="C62" s="43" t="s">
        <v>35</v>
      </c>
      <c r="D62" s="43" t="s">
        <v>56</v>
      </c>
      <c r="E62" s="43" t="s">
        <v>15</v>
      </c>
      <c r="F62" s="43" t="s">
        <v>17</v>
      </c>
      <c r="G62" s="43" t="s">
        <v>28</v>
      </c>
      <c r="H62" s="45" t="str">
        <f>INDEX('Lookup Tables'!$B$10:$E$13,MATCH(INDEX('Lookup Tables'!$B$3:$E$6,MATCH('Risk Assessment'!E62,'Lookup Tables'!$A$3:$A$6,0),MATCH('Risk Assessment'!F62,'Lookup Tables'!$B$2:$E$2,0)),'Lookup Tables'!$A$10:$A$13,0),MATCH('Risk Assessment'!G62,'Lookup Tables'!$B$9:$E$9,0))</f>
        <v>low</v>
      </c>
      <c r="I62" s="45">
        <f>MATCH(H62,'Lookup Tables'!$B$10:$E$10,0)</f>
        <v>1</v>
      </c>
      <c r="J62" s="45">
        <f t="shared" si="0"/>
        <v>1</v>
      </c>
      <c r="K62" s="45" t="str">
        <f>IF(A62&lt;A63,INDEX('Lookup Tables'!$B$10:$E$10,'Risk Assessment'!J62),"")</f>
        <v>low</v>
      </c>
      <c r="L62" s="57" t="str">
        <f t="shared" si="1"/>
        <v>The likelihood of the whole tree failing within the next 1 year time frame and striking a person poses a low risk.</v>
      </c>
      <c r="M62" s="57" t="str">
        <f t="shared" si="2"/>
        <v>@Tree 29#&lt;Eucalyptus globulus&gt;##The likelihood of the whole tree failing within the next 1 year time frame and striking a person poses a low risk.##The overall risk rating for the tree is low.</v>
      </c>
    </row>
    <row r="63" spans="1:13" x14ac:dyDescent="0.3">
      <c r="A63" s="1">
        <v>30</v>
      </c>
      <c r="B63" s="39" t="s">
        <v>48</v>
      </c>
      <c r="C63" s="42" t="s">
        <v>35</v>
      </c>
      <c r="D63" s="42" t="s">
        <v>56</v>
      </c>
      <c r="E63" s="42" t="s">
        <v>15</v>
      </c>
      <c r="F63" s="42" t="s">
        <v>17</v>
      </c>
      <c r="G63" s="42" t="s">
        <v>28</v>
      </c>
      <c r="H63" s="4" t="str">
        <f>INDEX('Lookup Tables'!$B$10:$E$13,MATCH(INDEX('Lookup Tables'!$B$3:$E$6,MATCH('Risk Assessment'!E63,'Lookup Tables'!$A$3:$A$6,0),MATCH('Risk Assessment'!F63,'Lookup Tables'!$B$2:$E$2,0)),'Lookup Tables'!$A$10:$A$13,0),MATCH('Risk Assessment'!G63,'Lookup Tables'!$B$9:$E$9,0))</f>
        <v>low</v>
      </c>
      <c r="I63" s="4">
        <f>MATCH(H63,'Lookup Tables'!$B$10:$E$10,0)</f>
        <v>1</v>
      </c>
      <c r="J63" s="4">
        <f t="shared" si="0"/>
        <v>1</v>
      </c>
      <c r="K63" s="4" t="str">
        <f>IF(A63&lt;A64,INDEX('Lookup Tables'!$B$10:$E$10,'Risk Assessment'!J63),"")</f>
        <v>low</v>
      </c>
      <c r="L63" s="40" t="str">
        <f t="shared" si="1"/>
        <v>The likelihood of the whole tree failing within the next 1 year time frame and striking a person poses a low risk.</v>
      </c>
      <c r="M63" s="40" t="str">
        <f t="shared" si="2"/>
        <v>@Tree 30#&lt;Eucalyptus globulus&gt;##The likelihood of the whole tree failing within the next 1 year time frame and striking a person poses a low risk.##The overall risk rating for the tree is low.</v>
      </c>
    </row>
    <row r="64" spans="1:13" s="57" customFormat="1" x14ac:dyDescent="0.3">
      <c r="A64" s="38">
        <v>31</v>
      </c>
      <c r="B64" s="37" t="s">
        <v>48</v>
      </c>
      <c r="C64" s="43" t="s">
        <v>55</v>
      </c>
      <c r="D64" s="43" t="s">
        <v>56</v>
      </c>
      <c r="E64" s="43" t="s">
        <v>14</v>
      </c>
      <c r="F64" s="43" t="s">
        <v>17</v>
      </c>
      <c r="G64" s="43" t="s">
        <v>28</v>
      </c>
      <c r="H64" s="45" t="str">
        <f>INDEX('Lookup Tables'!$B$10:$E$13,MATCH(INDEX('Lookup Tables'!$B$3:$E$6,MATCH('Risk Assessment'!E64,'Lookup Tables'!$A$3:$A$6,0),MATCH('Risk Assessment'!F64,'Lookup Tables'!$B$2:$E$2,0)),'Lookup Tables'!$A$10:$A$13,0),MATCH('Risk Assessment'!G64,'Lookup Tables'!$B$9:$E$9,0))</f>
        <v>low</v>
      </c>
      <c r="I64" s="45">
        <f>MATCH(H64,'Lookup Tables'!$B$10:$E$10,0)</f>
        <v>1</v>
      </c>
      <c r="J64" s="45" t="str">
        <f t="shared" si="0"/>
        <v/>
      </c>
      <c r="K64" s="45" t="str">
        <f>IF(A64&lt;A65,INDEX('Lookup Tables'!$B$10:$E$10,'Risk Assessment'!J64),"")</f>
        <v/>
      </c>
      <c r="L64" s="57" t="str">
        <f t="shared" si="1"/>
        <v>The likelihood of the co-dom trunk failing within the next 1 year time frame and striking a person poses a low risk.</v>
      </c>
      <c r="M64" s="57" t="str">
        <f t="shared" si="2"/>
        <v>@Tree 31#&lt;Eucalyptus globulus&gt;##The likelihood of the co-dom trunk failing within the next 1 year time frame and striking a person poses a low risk.</v>
      </c>
    </row>
    <row r="65" spans="1:13" s="57" customFormat="1" x14ac:dyDescent="0.3">
      <c r="A65" s="38">
        <v>31</v>
      </c>
      <c r="B65" s="37" t="s">
        <v>48</v>
      </c>
      <c r="C65" s="43" t="s">
        <v>55</v>
      </c>
      <c r="D65" s="43" t="s">
        <v>57</v>
      </c>
      <c r="E65" s="43" t="s">
        <v>14</v>
      </c>
      <c r="F65" s="43" t="s">
        <v>19</v>
      </c>
      <c r="G65" s="43" t="s">
        <v>28</v>
      </c>
      <c r="H65" s="45" t="str">
        <f>INDEX('Lookup Tables'!$B$10:$E$13,MATCH(INDEX('Lookup Tables'!$B$3:$E$6,MATCH('Risk Assessment'!E65,'Lookup Tables'!$A$3:$A$6,0),MATCH('Risk Assessment'!F65,'Lookup Tables'!$B$2:$E$2,0)),'Lookup Tables'!$A$10:$A$13,0),MATCH('Risk Assessment'!G65,'Lookup Tables'!$B$9:$E$9,0))</f>
        <v>moderate</v>
      </c>
      <c r="I65" s="45">
        <f>MATCH(H65,'Lookup Tables'!$B$10:$E$10,0)</f>
        <v>2</v>
      </c>
      <c r="J65" s="45" t="str">
        <f t="shared" si="0"/>
        <v/>
      </c>
      <c r="K65" s="45" t="str">
        <f>IF(A65&lt;A66,INDEX('Lookup Tables'!$B$10:$E$10,'Risk Assessment'!J65),"")</f>
        <v/>
      </c>
      <c r="L65" s="57" t="str">
        <f t="shared" si="1"/>
        <v>The likelihood of the co-dom trunk failing within the next 1 year time frame and striking a building poses a moderate risk.</v>
      </c>
      <c r="M65" s="57" t="str">
        <f t="shared" si="2"/>
        <v>The likelihood of the co-dom trunk failing within the next 1 year time frame and striking a building poses a moderate risk.</v>
      </c>
    </row>
    <row r="66" spans="1:13" s="57" customFormat="1" x14ac:dyDescent="0.3">
      <c r="A66" s="38">
        <v>31</v>
      </c>
      <c r="B66" s="37" t="s">
        <v>48</v>
      </c>
      <c r="C66" s="43" t="s">
        <v>54</v>
      </c>
      <c r="D66" s="43" t="s">
        <v>56</v>
      </c>
      <c r="E66" s="43" t="s">
        <v>14</v>
      </c>
      <c r="F66" s="43" t="s">
        <v>17</v>
      </c>
      <c r="G66" s="43" t="s">
        <v>28</v>
      </c>
      <c r="H66" s="45" t="str">
        <f>INDEX('Lookup Tables'!$B$10:$E$13,MATCH(INDEX('Lookup Tables'!$B$3:$E$6,MATCH('Risk Assessment'!E66,'Lookup Tables'!$A$3:$A$6,0),MATCH('Risk Assessment'!F66,'Lookup Tables'!$B$2:$E$2,0)),'Lookup Tables'!$A$10:$A$13,0),MATCH('Risk Assessment'!G66,'Lookup Tables'!$B$9:$E$9,0))</f>
        <v>low</v>
      </c>
      <c r="I66" s="45">
        <f>MATCH(H66,'Lookup Tables'!$B$10:$E$10,0)</f>
        <v>1</v>
      </c>
      <c r="J66" s="45">
        <f t="shared" si="0"/>
        <v>2</v>
      </c>
      <c r="K66" s="45" t="str">
        <f>IF(A66&lt;A67,INDEX('Lookup Tables'!$B$10:$E$10,'Risk Assessment'!J66),"")</f>
        <v>moderate</v>
      </c>
      <c r="L66" s="57" t="str">
        <f t="shared" si="1"/>
        <v>The likelihood of a branch failing within the next 1 year time frame and striking a person poses a low risk.</v>
      </c>
      <c r="M66" s="57" t="str">
        <f t="shared" si="2"/>
        <v>The likelihood of a branch failing within the next 1 year time frame and striking a person poses a low risk.##The overall risk rating for the tree is moderate.</v>
      </c>
    </row>
    <row r="67" spans="1:13" x14ac:dyDescent="0.3">
      <c r="A67" s="1">
        <v>32</v>
      </c>
      <c r="B67" s="39" t="s">
        <v>48</v>
      </c>
      <c r="C67" s="42" t="s">
        <v>35</v>
      </c>
      <c r="D67" s="42" t="s">
        <v>56</v>
      </c>
      <c r="E67" s="42" t="s">
        <v>14</v>
      </c>
      <c r="F67" s="42" t="s">
        <v>17</v>
      </c>
      <c r="G67" s="42" t="s">
        <v>28</v>
      </c>
      <c r="H67" s="4" t="str">
        <f>INDEX('Lookup Tables'!$B$10:$E$13,MATCH(INDEX('Lookup Tables'!$B$3:$E$6,MATCH('Risk Assessment'!E67,'Lookup Tables'!$A$3:$A$6,0),MATCH('Risk Assessment'!F67,'Lookup Tables'!$B$2:$E$2,0)),'Lookup Tables'!$A$10:$A$13,0),MATCH('Risk Assessment'!G67,'Lookup Tables'!$B$9:$E$9,0))</f>
        <v>low</v>
      </c>
      <c r="I67" s="4">
        <f>MATCH(H67,'Lookup Tables'!$B$10:$E$10,0)</f>
        <v>1</v>
      </c>
      <c r="J67" s="4" t="str">
        <f t="shared" si="0"/>
        <v/>
      </c>
      <c r="K67" s="4" t="str">
        <f>IF(A67&lt;A68,INDEX('Lookup Tables'!$B$10:$E$10,'Risk Assessment'!J67),"")</f>
        <v/>
      </c>
      <c r="L67" s="40" t="str">
        <f t="shared" si="1"/>
        <v>The likelihood of the whole tree failing within the next 1 year time frame and striking a person poses a low risk.</v>
      </c>
      <c r="M67" s="40" t="str">
        <f t="shared" si="2"/>
        <v>@Tree 32#&lt;Eucalyptus globulus&gt;##The likelihood of the whole tree failing within the next 1 year time frame and striking a person poses a low risk.</v>
      </c>
    </row>
    <row r="68" spans="1:13" x14ac:dyDescent="0.3">
      <c r="A68" s="1">
        <v>32</v>
      </c>
      <c r="B68" s="39" t="s">
        <v>48</v>
      </c>
      <c r="C68" s="42" t="s">
        <v>35</v>
      </c>
      <c r="D68" s="42" t="s">
        <v>57</v>
      </c>
      <c r="E68" s="42" t="s">
        <v>14</v>
      </c>
      <c r="F68" s="42" t="s">
        <v>18</v>
      </c>
      <c r="G68" s="42" t="s">
        <v>28</v>
      </c>
      <c r="H68" s="4" t="str">
        <f>INDEX('Lookup Tables'!$B$10:$E$13,MATCH(INDEX('Lookup Tables'!$B$3:$E$6,MATCH('Risk Assessment'!E68,'Lookup Tables'!$A$3:$A$6,0),MATCH('Risk Assessment'!F68,'Lookup Tables'!$B$2:$E$2,0)),'Lookup Tables'!$A$10:$A$13,0),MATCH('Risk Assessment'!G68,'Lookup Tables'!$B$9:$E$9,0))</f>
        <v>low</v>
      </c>
      <c r="I68" s="4">
        <f>MATCH(H68,'Lookup Tables'!$B$10:$E$10,0)</f>
        <v>1</v>
      </c>
      <c r="J68" s="4">
        <f>IF(A68&lt;A69,_xlfn.MAXIFS($I:$I,$A:$A,A68),"")</f>
        <v>1</v>
      </c>
      <c r="K68" s="4" t="str">
        <f>IF(A68&lt;A69,INDEX('Lookup Tables'!$B$10:$E$10,'Risk Assessment'!J68),"")</f>
        <v>low</v>
      </c>
      <c r="L68" s="40" t="str">
        <f>"The likelihood of "&amp;C68&amp;" failing within the next "&amp;$D$1&amp;" time frame and striking "&amp;D68&amp;" poses a "&amp;H68&amp;" risk."</f>
        <v>The likelihood of the whole tree failing within the next 1 year time frame and striking a building poses a low risk.</v>
      </c>
      <c r="M68" s="40" t="str">
        <f>IF(A68&gt;A67,"@Tree "&amp;A68&amp;"#&lt;"&amp;B68&amp;"&gt;##","")&amp;L68&amp;IF(K68="","","##The overall risk rating for the tree is "&amp;K68&amp;".")</f>
        <v>The likelihood of the whole tree failing within the next 1 year time frame and striking a building poses a low risk.##The overall risk rating for the tree is low.</v>
      </c>
    </row>
    <row r="69" spans="1:13" s="57" customFormat="1" x14ac:dyDescent="0.3">
      <c r="A69" s="38">
        <v>33</v>
      </c>
      <c r="B69" s="37" t="s">
        <v>53</v>
      </c>
      <c r="C69" s="43" t="s">
        <v>35</v>
      </c>
      <c r="D69" s="43" t="s">
        <v>56</v>
      </c>
      <c r="E69" s="43" t="s">
        <v>15</v>
      </c>
      <c r="F69" s="43" t="s">
        <v>16</v>
      </c>
      <c r="G69" s="43" t="s">
        <v>28</v>
      </c>
      <c r="H69" s="45" t="str">
        <f>INDEX('Lookup Tables'!$B$10:$E$13,MATCH(INDEX('Lookup Tables'!$B$3:$E$6,MATCH('Risk Assessment'!E69,'Lookup Tables'!$A$3:$A$6,0),MATCH('Risk Assessment'!F69,'Lookup Tables'!$B$2:$E$2,0)),'Lookup Tables'!$A$10:$A$13,0),MATCH('Risk Assessment'!G69,'Lookup Tables'!$B$9:$E$9,0))</f>
        <v>low</v>
      </c>
      <c r="I69" s="45">
        <f>MATCH(H69,'Lookup Tables'!$B$10:$E$10,0)</f>
        <v>1</v>
      </c>
      <c r="J69" s="45">
        <f>IF(A69&lt;A70,_xlfn.MAXIFS($I:$I,$A:$A,A69),"")</f>
        <v>1</v>
      </c>
      <c r="K69" s="45" t="str">
        <f>IF(A69&lt;A70,INDEX('Lookup Tables'!$B$10:$E$10,'Risk Assessment'!J69),"")</f>
        <v>low</v>
      </c>
      <c r="L69" s="57" t="str">
        <f>"The likelihood of "&amp;C69&amp;" failing within the next "&amp;$D$1&amp;" time frame and striking "&amp;D69&amp;" poses a "&amp;H69&amp;" risk."</f>
        <v>The likelihood of the whole tree failing within the next 1 year time frame and striking a person poses a low risk.</v>
      </c>
      <c r="M69" s="57" t="str">
        <f>IF(A69&gt;A68,"@Tree "&amp;A69&amp;"#&lt;"&amp;B69&amp;"&gt;##","")&amp;L69&amp;IF(K69="","","##The overall risk rating for the tree is "&amp;K69&amp;".")</f>
        <v>@Tree 33#&lt;Ficus benjamina&gt;##The likelihood of the whole tree failing within the next 1 year time frame and striking a person poses a low risk.##The overall risk rating for the tree is low.</v>
      </c>
    </row>
    <row r="70" spans="1:13" x14ac:dyDescent="0.3">
      <c r="A70" s="58">
        <v>34</v>
      </c>
    </row>
  </sheetData>
  <mergeCells count="1">
    <mergeCell ref="A1:C1"/>
  </mergeCells>
  <conditionalFormatting sqref="H1:K1048576">
    <cfRule type="containsText" dxfId="2" priority="1" operator="containsText" text="Moderate">
      <formula>NOT(ISERROR(SEARCH("Moderate",H1)))</formula>
    </cfRule>
    <cfRule type="containsText" dxfId="1" priority="2" operator="containsText" text="Low">
      <formula>NOT(ISERROR(SEARCH("Low",H1)))</formula>
    </cfRule>
    <cfRule type="containsText" dxfId="0" priority="3" operator="containsText" text="High">
      <formula>NOT(ISERROR(SEARCH("High",H1)))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556C-18E6-431B-B37A-422E94AF4F62}">
  <dimension ref="A1:E13"/>
  <sheetViews>
    <sheetView workbookViewId="0">
      <selection sqref="A1:B1"/>
    </sheetView>
  </sheetViews>
  <sheetFormatPr defaultColWidth="10.77734375" defaultRowHeight="14.4" x14ac:dyDescent="0.3"/>
  <cols>
    <col min="1" max="16384" width="10.77734375" style="2"/>
  </cols>
  <sheetData>
    <row r="1" spans="1:5" ht="15" thickBot="1" x14ac:dyDescent="0.35">
      <c r="A1" s="36" t="s">
        <v>11</v>
      </c>
      <c r="B1" s="36"/>
    </row>
    <row r="2" spans="1:5" ht="15" thickBot="1" x14ac:dyDescent="0.35">
      <c r="A2" s="3"/>
      <c r="B2" s="30" t="s">
        <v>16</v>
      </c>
      <c r="C2" s="30" t="s">
        <v>17</v>
      </c>
      <c r="D2" s="30" t="s">
        <v>18</v>
      </c>
      <c r="E2" s="31" t="s">
        <v>19</v>
      </c>
    </row>
    <row r="3" spans="1:5" ht="28.8" x14ac:dyDescent="0.3">
      <c r="A3" s="33" t="s">
        <v>12</v>
      </c>
      <c r="B3" s="5" t="s">
        <v>20</v>
      </c>
      <c r="C3" s="11" t="s">
        <v>21</v>
      </c>
      <c r="D3" s="14" t="s">
        <v>22</v>
      </c>
      <c r="E3" s="16" t="s">
        <v>23</v>
      </c>
    </row>
    <row r="4" spans="1:5" ht="28.8" x14ac:dyDescent="0.3">
      <c r="A4" s="33" t="s">
        <v>13</v>
      </c>
      <c r="B4" s="6" t="s">
        <v>20</v>
      </c>
      <c r="C4" s="8" t="s">
        <v>20</v>
      </c>
      <c r="D4" s="12" t="s">
        <v>21</v>
      </c>
      <c r="E4" s="15" t="s">
        <v>22</v>
      </c>
    </row>
    <row r="5" spans="1:5" ht="28.8" x14ac:dyDescent="0.3">
      <c r="A5" s="33" t="s">
        <v>14</v>
      </c>
      <c r="B5" s="6" t="s">
        <v>20</v>
      </c>
      <c r="C5" s="8" t="s">
        <v>20</v>
      </c>
      <c r="D5" s="8" t="s">
        <v>20</v>
      </c>
      <c r="E5" s="13" t="s">
        <v>21</v>
      </c>
    </row>
    <row r="6" spans="1:5" ht="29.4" customHeight="1" thickBot="1" x14ac:dyDescent="0.35">
      <c r="A6" s="34" t="s">
        <v>15</v>
      </c>
      <c r="B6" s="7" t="s">
        <v>20</v>
      </c>
      <c r="C6" s="9" t="s">
        <v>20</v>
      </c>
      <c r="D6" s="9" t="s">
        <v>20</v>
      </c>
      <c r="E6" s="10" t="s">
        <v>20</v>
      </c>
    </row>
    <row r="8" spans="1:5" ht="15" thickBot="1" x14ac:dyDescent="0.35">
      <c r="A8" s="36" t="s">
        <v>24</v>
      </c>
      <c r="B8" s="36"/>
    </row>
    <row r="9" spans="1:5" s="32" customFormat="1" ht="15" thickBot="1" x14ac:dyDescent="0.35">
      <c r="A9" s="29"/>
      <c r="B9" s="30" t="s">
        <v>25</v>
      </c>
      <c r="C9" s="30" t="s">
        <v>26</v>
      </c>
      <c r="D9" s="30" t="s">
        <v>27</v>
      </c>
      <c r="E9" s="31" t="s">
        <v>28</v>
      </c>
    </row>
    <row r="10" spans="1:5" x14ac:dyDescent="0.3">
      <c r="A10" s="33" t="s">
        <v>23</v>
      </c>
      <c r="B10" s="23" t="s">
        <v>9</v>
      </c>
      <c r="C10" s="21" t="s">
        <v>30</v>
      </c>
      <c r="D10" s="18" t="s">
        <v>10</v>
      </c>
      <c r="E10" s="17" t="s">
        <v>31</v>
      </c>
    </row>
    <row r="11" spans="1:5" x14ac:dyDescent="0.3">
      <c r="A11" s="33" t="s">
        <v>22</v>
      </c>
      <c r="B11" s="24" t="s">
        <v>9</v>
      </c>
      <c r="C11" s="22" t="s">
        <v>30</v>
      </c>
      <c r="D11" s="19" t="s">
        <v>10</v>
      </c>
      <c r="E11" s="20" t="s">
        <v>10</v>
      </c>
    </row>
    <row r="12" spans="1:5" ht="28.8" x14ac:dyDescent="0.3">
      <c r="A12" s="33" t="s">
        <v>21</v>
      </c>
      <c r="B12" s="24" t="s">
        <v>9</v>
      </c>
      <c r="C12" s="26" t="s">
        <v>9</v>
      </c>
      <c r="D12" s="22" t="s">
        <v>30</v>
      </c>
      <c r="E12" s="22" t="s">
        <v>30</v>
      </c>
    </row>
    <row r="13" spans="1:5" ht="32.4" customHeight="1" thickBot="1" x14ac:dyDescent="0.35">
      <c r="A13" s="34" t="s">
        <v>20</v>
      </c>
      <c r="B13" s="25" t="s">
        <v>9</v>
      </c>
      <c r="C13" s="27" t="s">
        <v>9</v>
      </c>
      <c r="D13" s="27" t="s">
        <v>9</v>
      </c>
      <c r="E13" s="28" t="s">
        <v>9</v>
      </c>
    </row>
  </sheetData>
  <mergeCells count="2">
    <mergeCell ref="A8:B8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Assessment</vt:lpstr>
      <vt:lpstr>Lookup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Komen</dc:creator>
  <cp:lastModifiedBy>James Komen</cp:lastModifiedBy>
  <dcterms:created xsi:type="dcterms:W3CDTF">2021-09-13T04:58:35Z</dcterms:created>
  <dcterms:modified xsi:type="dcterms:W3CDTF">2021-09-13T21:59:50Z</dcterms:modified>
</cp:coreProperties>
</file>